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05" windowHeight="6240" tabRatio="874" activeTab="0"/>
  </bookViews>
  <sheets>
    <sheet name="Table 1 Exec Compensation" sheetId="1" r:id="rId1"/>
    <sheet name="Table 2 Exec Perks" sheetId="2" r:id="rId2"/>
    <sheet name="Table 3 &amp; 4 Custodian Rates" sheetId="3" r:id="rId3"/>
    <sheet name="Table 5 Benefits" sheetId="4" r:id="rId4"/>
  </sheets>
  <definedNames>
    <definedName name="_xlnm.Print_Titles" localSheetId="0">'Table 1 Exec Compensation'!$1:$1</definedName>
    <definedName name="_xlnm.Print_Titles" localSheetId="1">'Table 2 Exec Perks'!$1:$1</definedName>
  </definedNames>
  <calcPr fullCalcOnLoad="1"/>
</workbook>
</file>

<file path=xl/sharedStrings.xml><?xml version="1.0" encoding="utf-8"?>
<sst xmlns="http://schemas.openxmlformats.org/spreadsheetml/2006/main" count="717" uniqueCount="250">
  <si>
    <t>House</t>
  </si>
  <si>
    <t> Campus</t>
  </si>
  <si>
    <t>Robert C. Dynes</t>
  </si>
  <si>
    <t>Bruce B. Darling</t>
  </si>
  <si>
    <t>Name</t>
  </si>
  <si>
    <t>Chancellor</t>
  </si>
  <si>
    <t>Vacant</t>
  </si>
  <si>
    <t>Richard P. West</t>
  </si>
  <si>
    <t>EVC &amp; CFO</t>
  </si>
  <si>
    <t>EVC, &amp; Chief Academic Officer</t>
  </si>
  <si>
    <t>Jackie R. McClain</t>
  </si>
  <si>
    <t>VC HR</t>
  </si>
  <si>
    <t>Christine Helwick</t>
  </si>
  <si>
    <t>General Counsel</t>
  </si>
  <si>
    <t>Horace Mitchell</t>
  </si>
  <si>
    <t>Richard R. Rush</t>
  </si>
  <si>
    <t>Paul J. Zingg</t>
  </si>
  <si>
    <t>James E. Lyons, Sr.</t>
  </si>
  <si>
    <t>Naorma S. Rees</t>
  </si>
  <si>
    <t>John D. Welty</t>
  </si>
  <si>
    <t>Milton A. Gordon</t>
  </si>
  <si>
    <t>Rollin C. Richmond</t>
  </si>
  <si>
    <t>Robert C. Maxson</t>
  </si>
  <si>
    <t>James M. Rosser</t>
  </si>
  <si>
    <t>William B. Esienhardt</t>
  </si>
  <si>
    <t>Diane Cordero de Noriega</t>
  </si>
  <si>
    <t>Jolene Koester</t>
  </si>
  <si>
    <t>J. Mochael Ortiz</t>
  </si>
  <si>
    <t>Alexander Gonzalez</t>
  </si>
  <si>
    <t>Alvert K. Karnig</t>
  </si>
  <si>
    <t>Stephen L. Weber</t>
  </si>
  <si>
    <t>Robert A. Corrigan</t>
  </si>
  <si>
    <t>Don W. Kassing</t>
  </si>
  <si>
    <t>Warren J. Baker</t>
  </si>
  <si>
    <t>Karen S. Haynes</t>
  </si>
  <si>
    <t>Ruben Arminana</t>
  </si>
  <si>
    <t>Hamid Shirvani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</si>
  <si>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</si>
  <si>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</si>
  <si>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</si>
  <si>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</si>
  <si>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</si>
  <si>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</si>
  <si>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</si>
  <si>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</si>
  <si>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</si>
  <si>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</si>
  <si>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</si>
  <si>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</si>
  <si>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</si>
  <si>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</si>
  <si>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</si>
  <si>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</si>
  <si>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</si>
  <si>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</si>
  <si>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</si>
  <si>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</si>
  <si>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</si>
  <si>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</si>
  <si>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Robert J. Birgeneau</t>
  </si>
  <si>
    <t>Larry N. Vanderhoef</t>
  </si>
  <si>
    <t>Albert Carnesale</t>
  </si>
  <si>
    <t>France A. Córdova</t>
  </si>
  <si>
    <t>Marye Anne Fox</t>
  </si>
  <si>
    <t>Henry T. Yang</t>
  </si>
  <si>
    <t>Denice D. Denton</t>
  </si>
  <si>
    <t>Berkeley</t>
  </si>
  <si>
    <t>Davis</t>
  </si>
  <si>
    <t>Irvine</t>
  </si>
  <si>
    <t>Riverside</t>
  </si>
  <si>
    <t>Santa Barbara</t>
  </si>
  <si>
    <t>Santa Cruz</t>
  </si>
  <si>
    <t>Merced</t>
  </si>
  <si>
    <t>Expense Account</t>
  </si>
  <si>
    <t>yes</t>
  </si>
  <si>
    <t>President</t>
  </si>
  <si>
    <t>Base Salary</t>
  </si>
  <si>
    <t>Carol Tomlinson-Keasey</t>
  </si>
  <si>
    <t>J. Michael Bishop</t>
  </si>
  <si>
    <t xml:space="preserve">leased  </t>
  </si>
  <si>
    <t>Credit Card</t>
  </si>
  <si>
    <t>eligible</t>
  </si>
  <si>
    <t>n/a</t>
  </si>
  <si>
    <t>Title</t>
  </si>
  <si>
    <t>Joseph P. Mullinex</t>
  </si>
  <si>
    <t>SVP - Business &amp; Finance</t>
  </si>
  <si>
    <t>SVP - University Affairs</t>
  </si>
  <si>
    <t>David Russ</t>
  </si>
  <si>
    <t>Treasurer of the Regents</t>
  </si>
  <si>
    <t>James Holst</t>
  </si>
  <si>
    <t>General Counsel &amp; VP - Legal Affairs</t>
  </si>
  <si>
    <t>UC</t>
  </si>
  <si>
    <t>CSU</t>
  </si>
  <si>
    <t>CC</t>
  </si>
  <si>
    <t>Charles Reed</t>
  </si>
  <si>
    <t>Mark Drummond</t>
  </si>
  <si>
    <t>leased</t>
  </si>
  <si>
    <t>Systemwide</t>
  </si>
  <si>
    <t>no</t>
  </si>
  <si>
    <t>Receives incentive pay up to 50% salary</t>
  </si>
  <si>
    <t>Receives up to $20,000 incentive pay</t>
  </si>
  <si>
    <t>California Community Colleges</t>
  </si>
  <si>
    <t>Los Rios Community College</t>
  </si>
  <si>
    <t xml:space="preserve">Car Allowance </t>
  </si>
  <si>
    <t>Provost &amp; SVP - Academic Affairs (resigned in November 2005)</t>
  </si>
  <si>
    <t>Includes severance plan lump sum payment of $152,492</t>
  </si>
  <si>
    <t>Notes on Other Cash Compensation</t>
  </si>
  <si>
    <t>Total Cash Compensation</t>
  </si>
  <si>
    <t>Private funding from Community Colleges Foundation</t>
  </si>
  <si>
    <t>Other Cash Compensa-tion</t>
  </si>
  <si>
    <t>Maritime Acad.</t>
  </si>
  <si>
    <t>Systemwide - Governing Board of Community Colleges</t>
  </si>
  <si>
    <t>VC Univ. Advancement</t>
  </si>
  <si>
    <t>Community College Chancellor salary from 2005-2006</t>
  </si>
  <si>
    <t>House Provided or Amount of Housing Allowance</t>
  </si>
  <si>
    <t>Low Interest Home Mortgage Loan</t>
  </si>
  <si>
    <t>40-year loan of $559,150 on Oakland condo</t>
  </si>
  <si>
    <t>ineligible</t>
  </si>
  <si>
    <t>Severance pay of up to two time annual salary (accrued at 5% salary per year)</t>
  </si>
  <si>
    <t>Life Insurance Premiums Paid</t>
  </si>
  <si>
    <t>2x salary</t>
  </si>
  <si>
    <t>Sabatical/ other</t>
  </si>
  <si>
    <t>12-month sabbatical @ $301,840 (pro-rated salary for past 5 years), plus 3-month paid admin leave at same salary</t>
  </si>
  <si>
    <t>Markets</t>
  </si>
  <si>
    <t># Senior Custodians</t>
  </si>
  <si>
    <t>Sacramento County</t>
  </si>
  <si>
    <t>Minimum</t>
  </si>
  <si>
    <t>Maximum</t>
  </si>
  <si>
    <t>UC Davis Campus/Medical Ctr**</t>
  </si>
  <si>
    <t>Los Rios Community College Dist</t>
  </si>
  <si>
    <t>CA State U – Sacramento</t>
  </si>
  <si>
    <t>Alameda County</t>
  </si>
  <si>
    <t>UC Berkeley Campus</t>
  </si>
  <si>
    <t>Peralta Community College Dist</t>
  </si>
  <si>
    <t>CA State U – East Bay</t>
  </si>
  <si>
    <t>San Francisco City &amp;  County</t>
  </si>
  <si>
    <t>UC San Francisco Campus/Medical Ctr</t>
  </si>
  <si>
    <t>SF City College</t>
  </si>
  <si>
    <t>San Francisco State U</t>
  </si>
  <si>
    <t>Santa Cruz County</t>
  </si>
  <si>
    <t>UC Santa Cruz Campus</t>
  </si>
  <si>
    <t>Cabrillo Community College Dist</t>
  </si>
  <si>
    <t>CA State U - Monterey Bay</t>
  </si>
  <si>
    <t>Santa Barbara County</t>
  </si>
  <si>
    <t>UC Santa Barbara Campus</t>
  </si>
  <si>
    <t>Santa Barbara City College</t>
  </si>
  <si>
    <t>CA State U - Channel Islands</t>
  </si>
  <si>
    <t>Los Angeles County</t>
  </si>
  <si>
    <t>UC Los Angeles Campus/Medical Ctr</t>
  </si>
  <si>
    <t>Los Angeles Community College Dist</t>
  </si>
  <si>
    <t>CA State U - Los Angeles</t>
  </si>
  <si>
    <t>Orange County</t>
  </si>
  <si>
    <t>UC Irvine Campus &amp; Medical Ctr</t>
  </si>
  <si>
    <t>S. Orange County Community College Dist</t>
  </si>
  <si>
    <t>Riverside County/San Bernadino</t>
  </si>
  <si>
    <t>UC Riverside Campus</t>
  </si>
  <si>
    <t>San Bernadino Community College Dist</t>
  </si>
  <si>
    <t>CA State U - San Bernadino</t>
  </si>
  <si>
    <t>San Diego County</t>
  </si>
  <si>
    <t>UC San Diego Campus/Medical Ctr</t>
  </si>
  <si>
    <t>Southwestern Community College Dist</t>
  </si>
  <si>
    <t>San Diego State U</t>
  </si>
  <si>
    <t>Total Workers</t>
  </si>
  <si>
    <t xml:space="preserve"> </t>
  </si>
  <si>
    <t>Wages</t>
  </si>
  <si>
    <t xml:space="preserve">Senior Custodian - hourly min </t>
  </si>
  <si>
    <t xml:space="preserve">Senior Custodian - hourly max </t>
  </si>
  <si>
    <t>Healthcare</t>
  </si>
  <si>
    <t>Kaiser Plan - cost to employee per month, family coverage</t>
  </si>
  <si>
    <t xml:space="preserve">Dental </t>
  </si>
  <si>
    <t>Vision</t>
  </si>
  <si>
    <t xml:space="preserve">Retirement </t>
  </si>
  <si>
    <t>Defined Benefit pension</t>
  </si>
  <si>
    <t>Retiree Healthcare</t>
  </si>
  <si>
    <t>Holiday</t>
  </si>
  <si>
    <t>Vacation</t>
  </si>
  <si>
    <t>15-25</t>
  </si>
  <si>
    <t>15-24</t>
  </si>
  <si>
    <t>Sick Leave</t>
  </si>
  <si>
    <t>Other Benefits</t>
  </si>
  <si>
    <t>Tuition Reimbursement</t>
  </si>
  <si>
    <t>Tuition Fee Reduction for Dependents</t>
  </si>
  <si>
    <t>Los Rios Community College District</t>
  </si>
  <si>
    <t>CSU Sacramento</t>
  </si>
  <si>
    <t>UC Davis</t>
  </si>
  <si>
    <t>X</t>
  </si>
  <si>
    <t>Voluntary</t>
  </si>
  <si>
    <t>10-24</t>
  </si>
  <si>
    <t>Yes</t>
  </si>
  <si>
    <t>No</t>
  </si>
  <si>
    <t>Average</t>
  </si>
  <si>
    <t>Includes part of $125,000 relocation incentive to move from Santa Cruz to Oakland</t>
  </si>
  <si>
    <t>Deferred Compensa-tion</t>
  </si>
  <si>
    <t>Expense reimbursement &amp; $4,200 entertainment allowance</t>
  </si>
  <si>
    <t>Chancellor - Berkeley</t>
  </si>
  <si>
    <t>Chancellor - San Francisco</t>
  </si>
  <si>
    <t>Chancellor - Irvine (resigned 7/05)</t>
  </si>
  <si>
    <t>Chancellor - San Diego</t>
  </si>
  <si>
    <t>Chancellor - Los Angeles</t>
  </si>
  <si>
    <t>Chancellor - Davis</t>
  </si>
  <si>
    <t>Chancellor - Santa Barbara</t>
  </si>
  <si>
    <t>Chancellor - Santa Cruz</t>
  </si>
  <si>
    <t>Chancellor - Riverside</t>
  </si>
  <si>
    <t>Chancellor - Merced</t>
  </si>
  <si>
    <t>Chancellor - Systemwide</t>
  </si>
  <si>
    <t>President - Bakersfield</t>
  </si>
  <si>
    <t>President - Channel Islands</t>
  </si>
  <si>
    <t>President - Chico</t>
  </si>
  <si>
    <t>President - Dominguez Hills</t>
  </si>
  <si>
    <t>President - East Bay</t>
  </si>
  <si>
    <t>President - Fresno</t>
  </si>
  <si>
    <t>President - Fullerton</t>
  </si>
  <si>
    <t>President - Humbolt</t>
  </si>
  <si>
    <t>President - Long Beach</t>
  </si>
  <si>
    <t>President - Los Angeles</t>
  </si>
  <si>
    <t>President - Maritime Acad.</t>
  </si>
  <si>
    <t>President - Monterey Bay</t>
  </si>
  <si>
    <t>President - Northridge</t>
  </si>
  <si>
    <t>President - Pomona</t>
  </si>
  <si>
    <t>President - Sacramento</t>
  </si>
  <si>
    <t>President - San Bernadino</t>
  </si>
  <si>
    <t>President - San Diego</t>
  </si>
  <si>
    <t>President - San Francisco</t>
  </si>
  <si>
    <t>President - San Jose</t>
  </si>
  <si>
    <t>President - San Luis Obispo</t>
  </si>
  <si>
    <t>President - San Marcos</t>
  </si>
  <si>
    <t>President - Sonoma</t>
  </si>
  <si>
    <t>President - Stanislaus</t>
  </si>
  <si>
    <t>Chancellor - Los Rios Community College District</t>
  </si>
  <si>
    <t>President - Systemwide</t>
  </si>
  <si>
    <t>House Maintenance (Prorated for Private Portion of House)</t>
  </si>
  <si>
    <t>CSU System</t>
  </si>
  <si>
    <t>AVG</t>
  </si>
  <si>
    <t xml:space="preserve">Brice W. Harris </t>
  </si>
  <si>
    <t>California Community Colleges (2005/06)</t>
  </si>
  <si>
    <t>Expense reimbursement</t>
  </si>
  <si>
    <t>Part of $248,000 sabbatical buy out and $87,500 relocation incentive</t>
  </si>
  <si>
    <t>Part of $68,700 relocation incentive</t>
  </si>
  <si>
    <t>Relocation incentive of $67,500 paid over 4 years, beginning August 2000</t>
  </si>
  <si>
    <t>UC - Weighted Average</t>
  </si>
  <si>
    <t>Selected Community Colleges - Average</t>
  </si>
  <si>
    <t>Holiday / Vacation / Sick</t>
  </si>
  <si>
    <t>MRC Greenwood (resigned 11/05)</t>
  </si>
  <si>
    <t>Provost &amp; SVP - Academic Affairs</t>
  </si>
  <si>
    <t>Ralph Cicerone (resigned 7/05)</t>
  </si>
  <si>
    <t>Chancellors - Average</t>
  </si>
  <si>
    <t>Top 5 Executives - Average</t>
  </si>
  <si>
    <t>Presidents - Average</t>
  </si>
  <si>
    <t>Position receives funding from CSU Foundation</t>
  </si>
  <si>
    <t>Table 4: Average Senior Custodian Wage Rates - 2005/06 at UC, selected California Community Colleges and CSU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</si>
</sst>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00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b/>
      <u val="single"/>
      <sz val="8"/>
      <name val="Arial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172" fontId="5" fillId="0" borderId="0" xfId="17" applyNumberFormat="1" applyFont="1" applyFill="1" applyBorder="1" applyAlignment="1">
      <alignment vertical="top" wrapText="1"/>
    </xf>
    <xf numFmtId="172" fontId="7" fillId="0" borderId="0" xfId="17" applyNumberFormat="1" applyFont="1" applyFill="1" applyBorder="1" applyAlignment="1">
      <alignment vertical="top" wrapText="1"/>
    </xf>
    <xf numFmtId="172" fontId="4" fillId="0" borderId="0" xfId="17" applyNumberFormat="1" applyFont="1" applyFill="1" applyBorder="1" applyAlignment="1">
      <alignment vertical="top" wrapText="1"/>
    </xf>
    <xf numFmtId="172" fontId="6" fillId="0" borderId="0" xfId="17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6" fontId="9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72" fontId="5" fillId="0" borderId="0" xfId="17" applyNumberFormat="1" applyFont="1" applyBorder="1" applyAlignment="1">
      <alignment horizontal="center" vertical="top" wrapText="1"/>
    </xf>
    <xf numFmtId="172" fontId="4" fillId="0" borderId="0" xfId="17" applyNumberFormat="1" applyFont="1" applyFill="1" applyBorder="1" applyAlignment="1">
      <alignment horizontal="center" vertical="top" wrapText="1"/>
    </xf>
    <xf numFmtId="174" fontId="10" fillId="0" borderId="0" xfId="15" applyNumberFormat="1" applyFont="1" applyBorder="1" applyAlignment="1">
      <alignment horizontal="center" vertical="top" wrapText="1"/>
    </xf>
    <xf numFmtId="172" fontId="4" fillId="0" borderId="0" xfId="17" applyNumberFormat="1" applyFont="1" applyBorder="1" applyAlignment="1">
      <alignment horizontal="center" vertical="top" wrapText="1"/>
    </xf>
    <xf numFmtId="172" fontId="4" fillId="0" borderId="0" xfId="17" applyNumberFormat="1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2" fontId="5" fillId="0" borderId="0" xfId="17" applyNumberFormat="1" applyFont="1" applyFill="1" applyBorder="1" applyAlignment="1">
      <alignment horizontal="center" vertical="top" wrapText="1"/>
    </xf>
    <xf numFmtId="172" fontId="6" fillId="0" borderId="0" xfId="17" applyNumberFormat="1" applyFont="1" applyFill="1" applyBorder="1" applyAlignment="1">
      <alignment horizontal="center" vertical="top" wrapText="1"/>
    </xf>
    <xf numFmtId="6" fontId="9" fillId="0" borderId="0" xfId="0" applyNumberFormat="1" applyFont="1" applyFill="1" applyBorder="1" applyAlignment="1">
      <alignment horizontal="center" vertical="top" wrapText="1"/>
    </xf>
    <xf numFmtId="172" fontId="7" fillId="0" borderId="0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44" fontId="4" fillId="0" borderId="0" xfId="17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44" fontId="5" fillId="0" borderId="0" xfId="17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8" fontId="5" fillId="0" borderId="0" xfId="17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4" fillId="0" borderId="0" xfId="17" applyFont="1" applyBorder="1" applyAlignment="1">
      <alignment horizontal="center" vertical="center" wrapText="1"/>
    </xf>
    <xf numFmtId="8" fontId="4" fillId="0" borderId="0" xfId="1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 horizontal="center" wrapText="1"/>
    </xf>
    <xf numFmtId="44" fontId="0" fillId="0" borderId="0" xfId="17" applyAlignment="1">
      <alignment horizontal="center" vertical="center" wrapText="1"/>
    </xf>
    <xf numFmtId="44" fontId="0" fillId="0" borderId="0" xfId="17" applyAlignment="1">
      <alignment horizontal="center" wrapText="1"/>
    </xf>
    <xf numFmtId="172" fontId="4" fillId="0" borderId="0" xfId="17" applyNumberFormat="1" applyFont="1" applyBorder="1" applyAlignment="1">
      <alignment horizontal="center" vertical="center" wrapText="1"/>
    </xf>
    <xf numFmtId="172" fontId="4" fillId="0" borderId="0" xfId="17" applyNumberFormat="1" applyFont="1" applyBorder="1" applyAlignment="1" quotePrefix="1">
      <alignment horizontal="center" vertical="center" wrapText="1"/>
    </xf>
    <xf numFmtId="172" fontId="4" fillId="0" borderId="0" xfId="17" applyNumberFormat="1" applyFont="1" applyFill="1" applyBorder="1" applyAlignment="1">
      <alignment horizontal="center" vertical="center" wrapText="1"/>
    </xf>
    <xf numFmtId="172" fontId="5" fillId="0" borderId="0" xfId="17" applyNumberFormat="1" applyFont="1" applyBorder="1" applyAlignment="1">
      <alignment horizontal="center" wrapText="1"/>
    </xf>
    <xf numFmtId="9" fontId="10" fillId="0" borderId="0" xfId="0" applyNumberFormat="1" applyFont="1" applyBorder="1" applyAlignment="1">
      <alignment horizontal="center" vertical="top" wrapText="1"/>
    </xf>
    <xf numFmtId="174" fontId="4" fillId="0" borderId="0" xfId="15" applyNumberFormat="1" applyFont="1" applyFill="1" applyBorder="1" applyAlignment="1">
      <alignment horizontal="center" vertical="top" wrapText="1"/>
    </xf>
    <xf numFmtId="9" fontId="4" fillId="0" borderId="0" xfId="21" applyFont="1" applyFill="1" applyBorder="1" applyAlignment="1">
      <alignment horizontal="center" vertical="top" wrapText="1"/>
    </xf>
    <xf numFmtId="42" fontId="4" fillId="0" borderId="0" xfId="18" applyFont="1" applyBorder="1" applyAlignment="1">
      <alignment horizontal="center" vertical="center" wrapText="1"/>
    </xf>
    <xf numFmtId="172" fontId="4" fillId="0" borderId="0" xfId="17" applyNumberFormat="1" applyFont="1" applyBorder="1" applyAlignment="1">
      <alignment horizontal="center" vertical="top"/>
    </xf>
    <xf numFmtId="42" fontId="5" fillId="0" borderId="0" xfId="18" applyFont="1" applyBorder="1" applyAlignment="1">
      <alignment horizontal="center" vertical="top" wrapText="1"/>
    </xf>
    <xf numFmtId="43" fontId="4" fillId="0" borderId="0" xfId="0" applyNumberFormat="1" applyFont="1" applyBorder="1" applyAlignment="1">
      <alignment horizontal="center" vertical="top" wrapText="1"/>
    </xf>
    <xf numFmtId="172" fontId="4" fillId="0" borderId="0" xfId="17" applyNumberFormat="1" applyFont="1" applyBorder="1" applyAlignment="1">
      <alignment horizontal="center" vertical="top" wrapText="1"/>
    </xf>
    <xf numFmtId="43" fontId="5" fillId="0" borderId="0" xfId="0" applyNumberFormat="1" applyFont="1" applyBorder="1" applyAlignment="1">
      <alignment horizontal="center" vertical="top" wrapText="1"/>
    </xf>
    <xf numFmtId="172" fontId="5" fillId="0" borderId="0" xfId="17" applyNumberFormat="1" applyFont="1" applyBorder="1" applyAlignment="1">
      <alignment horizontal="left" wrapText="1"/>
    </xf>
    <xf numFmtId="172" fontId="4" fillId="0" borderId="0" xfId="17" applyNumberFormat="1" applyFont="1" applyFill="1" applyBorder="1" applyAlignment="1">
      <alignment horizontal="left" vertical="top" wrapText="1"/>
    </xf>
    <xf numFmtId="172" fontId="4" fillId="0" borderId="0" xfId="17" applyNumberFormat="1" applyFont="1" applyBorder="1" applyAlignment="1">
      <alignment horizontal="left" vertical="top" wrapText="1"/>
    </xf>
    <xf numFmtId="172" fontId="4" fillId="0" borderId="0" xfId="17" applyNumberFormat="1" applyFont="1" applyBorder="1" applyAlignment="1">
      <alignment horizontal="left" vertical="center" wrapText="1"/>
    </xf>
    <xf numFmtId="172" fontId="5" fillId="0" borderId="0" xfId="17" applyNumberFormat="1" applyFont="1" applyBorder="1" applyAlignment="1">
      <alignment horizontal="left" vertical="center" wrapText="1"/>
    </xf>
    <xf numFmtId="172" fontId="4" fillId="0" borderId="0" xfId="17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4" fillId="0" borderId="0" xfId="15" applyNumberFormat="1" applyFont="1" applyFill="1" applyBorder="1" applyAlignment="1">
      <alignment horizontal="left" vertical="center" wrapText="1"/>
    </xf>
    <xf numFmtId="9" fontId="4" fillId="0" borderId="0" xfId="2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2" fontId="5" fillId="0" borderId="0" xfId="17" applyNumberFormat="1" applyFont="1" applyBorder="1" applyAlignment="1">
      <alignment wrapText="1"/>
    </xf>
    <xf numFmtId="172" fontId="4" fillId="0" borderId="0" xfId="17" applyNumberFormat="1" applyFont="1" applyBorder="1" applyAlignment="1">
      <alignment vertical="top" wrapText="1"/>
    </xf>
    <xf numFmtId="172" fontId="5" fillId="0" borderId="0" xfId="17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2" fontId="5" fillId="0" borderId="0" xfId="18" applyFont="1" applyBorder="1" applyAlignment="1">
      <alignment vertical="top" wrapText="1"/>
    </xf>
    <xf numFmtId="43" fontId="4" fillId="0" borderId="0" xfId="0" applyNumberFormat="1" applyFont="1" applyBorder="1" applyAlignment="1">
      <alignment vertical="top" wrapText="1"/>
    </xf>
    <xf numFmtId="172" fontId="4" fillId="0" borderId="0" xfId="17" applyNumberFormat="1" applyFont="1" applyBorder="1" applyAlignment="1">
      <alignment vertical="top" wrapText="1"/>
    </xf>
    <xf numFmtId="43" fontId="5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42" fontId="5" fillId="0" borderId="0" xfId="18" applyFont="1" applyBorder="1" applyAlignment="1">
      <alignment horizontal="left" vertical="top" wrapText="1"/>
    </xf>
    <xf numFmtId="43" fontId="4" fillId="0" borderId="0" xfId="0" applyNumberFormat="1" applyFont="1" applyBorder="1" applyAlignment="1">
      <alignment horizontal="left" vertical="top" wrapText="1"/>
    </xf>
    <xf numFmtId="172" fontId="4" fillId="0" borderId="0" xfId="17" applyNumberFormat="1" applyFont="1" applyBorder="1" applyAlignment="1">
      <alignment horizontal="left" vertical="top" wrapText="1"/>
    </xf>
    <xf numFmtId="43" fontId="5" fillId="0" borderId="0" xfId="0" applyNumberFormat="1" applyFont="1" applyBorder="1" applyAlignment="1">
      <alignment horizontal="left" vertical="top" wrapText="1"/>
    </xf>
    <xf numFmtId="172" fontId="6" fillId="0" borderId="0" xfId="17" applyNumberFormat="1" applyFont="1" applyFill="1" applyBorder="1" applyAlignment="1">
      <alignment horizontal="left" vertical="top" wrapText="1"/>
    </xf>
    <xf numFmtId="174" fontId="10" fillId="0" borderId="0" xfId="15" applyNumberFormat="1" applyFont="1" applyBorder="1" applyAlignment="1">
      <alignment vertical="top" wrapText="1"/>
    </xf>
    <xf numFmtId="9" fontId="10" fillId="0" borderId="0" xfId="0" applyNumberFormat="1" applyFont="1" applyBorder="1" applyAlignment="1">
      <alignment vertical="top" wrapText="1"/>
    </xf>
    <xf numFmtId="174" fontId="4" fillId="0" borderId="0" xfId="15" applyNumberFormat="1" applyFont="1" applyFill="1" applyBorder="1" applyAlignment="1">
      <alignment vertical="top" wrapText="1"/>
    </xf>
    <xf numFmtId="9" fontId="4" fillId="0" borderId="0" xfId="21" applyFont="1" applyFill="1" applyBorder="1" applyAlignment="1">
      <alignment vertical="top" wrapText="1"/>
    </xf>
    <xf numFmtId="172" fontId="4" fillId="0" borderId="0" xfId="17" applyNumberFormat="1" applyFont="1" applyFill="1" applyBorder="1" applyAlignment="1" quotePrefix="1">
      <alignment vertical="top" wrapText="1"/>
    </xf>
    <xf numFmtId="172" fontId="4" fillId="0" borderId="0" xfId="17" applyNumberFormat="1" applyFont="1" applyBorder="1" applyAlignment="1" quotePrefix="1">
      <alignment vertical="top" wrapText="1"/>
    </xf>
    <xf numFmtId="172" fontId="4" fillId="0" borderId="0" xfId="17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2" fontId="4" fillId="0" borderId="9" xfId="17" applyNumberFormat="1" applyFont="1" applyFill="1" applyBorder="1" applyAlignment="1">
      <alignment vertical="top" wrapText="1"/>
    </xf>
    <xf numFmtId="172" fontId="4" fillId="0" borderId="10" xfId="17" applyNumberFormat="1" applyFont="1" applyFill="1" applyBorder="1" applyAlignment="1">
      <alignment vertical="top" wrapText="1"/>
    </xf>
    <xf numFmtId="172" fontId="4" fillId="0" borderId="11" xfId="17" applyNumberFormat="1" applyFont="1" applyFill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172" fontId="4" fillId="0" borderId="12" xfId="17" applyNumberFormat="1" applyFont="1" applyFill="1" applyBorder="1" applyAlignment="1">
      <alignment vertical="top" wrapText="1"/>
    </xf>
    <xf numFmtId="42" fontId="4" fillId="0" borderId="11" xfId="18" applyFont="1" applyBorder="1" applyAlignment="1">
      <alignment vertical="top" wrapText="1"/>
    </xf>
    <xf numFmtId="172" fontId="4" fillId="0" borderId="13" xfId="17" applyNumberFormat="1" applyFont="1" applyFill="1" applyBorder="1" applyAlignment="1">
      <alignment vertical="top" wrapText="1"/>
    </xf>
    <xf numFmtId="172" fontId="5" fillId="0" borderId="10" xfId="17" applyNumberFormat="1" applyFont="1" applyBorder="1" applyAlignment="1">
      <alignment horizontal="center" wrapText="1"/>
    </xf>
    <xf numFmtId="172" fontId="5" fillId="0" borderId="11" xfId="17" applyNumberFormat="1" applyFont="1" applyBorder="1" applyAlignment="1">
      <alignment horizontal="center" wrapText="1"/>
    </xf>
    <xf numFmtId="172" fontId="5" fillId="0" borderId="14" xfId="17" applyNumberFormat="1" applyFont="1" applyBorder="1" applyAlignment="1">
      <alignment horizontal="center" wrapText="1"/>
    </xf>
    <xf numFmtId="172" fontId="5" fillId="0" borderId="15" xfId="17" applyNumberFormat="1" applyFont="1" applyBorder="1" applyAlignment="1">
      <alignment horizontal="center" wrapText="1"/>
    </xf>
    <xf numFmtId="172" fontId="5" fillId="0" borderId="16" xfId="17" applyNumberFormat="1" applyFont="1" applyBorder="1" applyAlignment="1">
      <alignment horizontal="center" wrapText="1"/>
    </xf>
    <xf numFmtId="172" fontId="4" fillId="0" borderId="17" xfId="0" applyNumberFormat="1" applyFont="1" applyBorder="1" applyAlignment="1">
      <alignment vertical="top" wrapText="1"/>
    </xf>
    <xf numFmtId="172" fontId="4" fillId="0" borderId="17" xfId="17" applyNumberFormat="1" applyFont="1" applyFill="1" applyBorder="1" applyAlignment="1">
      <alignment vertical="top" wrapText="1"/>
    </xf>
    <xf numFmtId="42" fontId="4" fillId="0" borderId="17" xfId="18" applyFont="1" applyBorder="1" applyAlignment="1">
      <alignment vertical="top" wrapText="1"/>
    </xf>
    <xf numFmtId="172" fontId="4" fillId="0" borderId="10" xfId="17" applyNumberFormat="1" applyFont="1" applyFill="1" applyBorder="1" applyAlignment="1">
      <alignment horizontal="left" vertical="center" wrapText="1"/>
    </xf>
    <xf numFmtId="172" fontId="4" fillId="0" borderId="11" xfId="17" applyNumberFormat="1" applyFont="1" applyFill="1" applyBorder="1" applyAlignment="1">
      <alignment horizontal="center" vertical="top" wrapText="1"/>
    </xf>
    <xf numFmtId="172" fontId="4" fillId="0" borderId="10" xfId="17" applyNumberFormat="1" applyFont="1" applyBorder="1" applyAlignment="1">
      <alignment horizontal="left" vertical="center" wrapText="1"/>
    </xf>
    <xf numFmtId="172" fontId="4" fillId="0" borderId="11" xfId="17" applyNumberFormat="1" applyFont="1" applyFill="1" applyBorder="1" applyAlignment="1">
      <alignment horizontal="center" vertical="center" wrapText="1"/>
    </xf>
    <xf numFmtId="172" fontId="4" fillId="0" borderId="9" xfId="17" applyNumberFormat="1" applyFont="1" applyFill="1" applyBorder="1" applyAlignment="1">
      <alignment horizontal="center" vertical="top" wrapText="1"/>
    </xf>
    <xf numFmtId="172" fontId="4" fillId="0" borderId="9" xfId="0" applyNumberFormat="1" applyFont="1" applyBorder="1" applyAlignment="1">
      <alignment horizontal="left" vertical="top" wrapText="1"/>
    </xf>
    <xf numFmtId="172" fontId="4" fillId="0" borderId="12" xfId="17" applyNumberFormat="1" applyFont="1" applyFill="1" applyBorder="1" applyAlignment="1">
      <alignment horizontal="center" vertical="top" wrapText="1"/>
    </xf>
    <xf numFmtId="172" fontId="4" fillId="0" borderId="18" xfId="17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72" fontId="4" fillId="0" borderId="10" xfId="17" applyNumberFormat="1" applyFont="1" applyFill="1" applyBorder="1" applyAlignment="1">
      <alignment horizontal="left" vertical="top" wrapText="1"/>
    </xf>
    <xf numFmtId="172" fontId="4" fillId="0" borderId="10" xfId="17" applyNumberFormat="1" applyFont="1" applyBorder="1" applyAlignment="1">
      <alignment horizontal="left" vertical="top" wrapText="1"/>
    </xf>
    <xf numFmtId="172" fontId="4" fillId="0" borderId="13" xfId="17" applyNumberFormat="1" applyFont="1" applyFill="1" applyBorder="1" applyAlignment="1">
      <alignment horizontal="left" vertical="top" wrapText="1"/>
    </xf>
    <xf numFmtId="172" fontId="5" fillId="0" borderId="14" xfId="17" applyNumberFormat="1" applyFont="1" applyFill="1" applyBorder="1" applyAlignment="1">
      <alignment horizontal="center" vertical="center" wrapText="1"/>
    </xf>
    <xf numFmtId="172" fontId="5" fillId="0" borderId="15" xfId="17" applyNumberFormat="1" applyFont="1" applyFill="1" applyBorder="1" applyAlignment="1">
      <alignment horizontal="center" vertical="center" wrapText="1"/>
    </xf>
    <xf numFmtId="172" fontId="5" fillId="0" borderId="0" xfId="17" applyNumberFormat="1" applyFont="1" applyFill="1" applyBorder="1" applyAlignment="1">
      <alignment horizontal="center" vertical="center" wrapText="1"/>
    </xf>
    <xf numFmtId="172" fontId="5" fillId="0" borderId="10" xfId="1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44" fontId="5" fillId="0" borderId="0" xfId="17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44" fontId="5" fillId="0" borderId="20" xfId="17" applyFont="1" applyBorder="1" applyAlignment="1">
      <alignment horizontal="center" vertical="center" wrapText="1"/>
    </xf>
    <xf numFmtId="44" fontId="5" fillId="0" borderId="18" xfId="17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4" fontId="5" fillId="0" borderId="11" xfId="17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8" fontId="5" fillId="0" borderId="11" xfId="17" applyNumberFormat="1" applyFont="1" applyBorder="1" applyAlignment="1">
      <alignment horizontal="center" vertical="center" wrapText="1"/>
    </xf>
    <xf numFmtId="44" fontId="4" fillId="0" borderId="11" xfId="17" applyFont="1" applyBorder="1" applyAlignment="1">
      <alignment horizontal="center" vertical="center" wrapText="1"/>
    </xf>
    <xf numFmtId="8" fontId="4" fillId="0" borderId="11" xfId="17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9" xfId="0" applyFont="1" applyBorder="1" applyAlignment="1">
      <alignment wrapText="1"/>
    </xf>
    <xf numFmtId="44" fontId="4" fillId="0" borderId="9" xfId="17" applyFont="1" applyBorder="1" applyAlignment="1">
      <alignment horizontal="center" vertical="center" wrapText="1"/>
    </xf>
    <xf numFmtId="44" fontId="4" fillId="0" borderId="12" xfId="17" applyFont="1" applyBorder="1" applyAlignment="1">
      <alignment horizontal="center" vertical="center" wrapText="1"/>
    </xf>
    <xf numFmtId="174" fontId="4" fillId="0" borderId="0" xfId="15" applyNumberFormat="1" applyFont="1" applyBorder="1" applyAlignment="1" applyProtection="1">
      <alignment horizontal="center" vertical="center"/>
      <protection/>
    </xf>
    <xf numFmtId="172" fontId="5" fillId="0" borderId="10" xfId="17" applyNumberFormat="1" applyFont="1" applyFill="1" applyBorder="1" applyAlignment="1">
      <alignment vertical="top" wrapText="1"/>
    </xf>
    <xf numFmtId="172" fontId="5" fillId="0" borderId="11" xfId="17" applyNumberFormat="1" applyFont="1" applyFill="1" applyBorder="1" applyAlignment="1">
      <alignment vertical="top" wrapText="1"/>
    </xf>
    <xf numFmtId="174" fontId="12" fillId="0" borderId="0" xfId="15" applyNumberFormat="1" applyFont="1" applyBorder="1" applyAlignment="1">
      <alignment vertical="top" wrapText="1"/>
    </xf>
    <xf numFmtId="9" fontId="12" fillId="0" borderId="0" xfId="0" applyNumberFormat="1" applyFont="1" applyBorder="1" applyAlignment="1">
      <alignment vertical="top" wrapText="1"/>
    </xf>
    <xf numFmtId="174" fontId="5" fillId="0" borderId="0" xfId="15" applyNumberFormat="1" applyFont="1" applyFill="1" applyBorder="1" applyAlignment="1">
      <alignment vertical="top" wrapText="1"/>
    </xf>
    <xf numFmtId="9" fontId="5" fillId="0" borderId="0" xfId="21" applyFont="1" applyFill="1" applyBorder="1" applyAlignment="1">
      <alignment vertical="top" wrapText="1"/>
    </xf>
    <xf numFmtId="42" fontId="5" fillId="0" borderId="11" xfId="18" applyFont="1" applyBorder="1" applyAlignment="1">
      <alignment vertical="top" wrapText="1"/>
    </xf>
    <xf numFmtId="172" fontId="5" fillId="0" borderId="0" xfId="17" applyNumberFormat="1" applyFont="1" applyBorder="1" applyAlignment="1" quotePrefix="1">
      <alignment vertical="top" wrapText="1"/>
    </xf>
    <xf numFmtId="172" fontId="5" fillId="0" borderId="11" xfId="0" applyNumberFormat="1" applyFont="1" applyFill="1" applyBorder="1" applyAlignment="1">
      <alignment vertical="top" wrapText="1"/>
    </xf>
    <xf numFmtId="172" fontId="5" fillId="2" borderId="14" xfId="17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172" fontId="5" fillId="0" borderId="9" xfId="17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172" fontId="5" fillId="0" borderId="0" xfId="17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5" fillId="0" borderId="9" xfId="17" applyNumberFormat="1" applyFont="1" applyBorder="1" applyAlignment="1">
      <alignment horizontal="right" vertical="top" wrapText="1"/>
    </xf>
    <xf numFmtId="172" fontId="4" fillId="2" borderId="10" xfId="17" applyNumberFormat="1" applyFont="1" applyFill="1" applyBorder="1" applyAlignment="1">
      <alignment vertical="top" wrapText="1"/>
    </xf>
    <xf numFmtId="172" fontId="4" fillId="2" borderId="0" xfId="17" applyNumberFormat="1" applyFont="1" applyFill="1" applyBorder="1" applyAlignment="1">
      <alignment vertical="top" wrapText="1"/>
    </xf>
    <xf numFmtId="172" fontId="4" fillId="2" borderId="11" xfId="17" applyNumberFormat="1" applyFont="1" applyFill="1" applyBorder="1" applyAlignment="1">
      <alignment vertical="top" wrapText="1"/>
    </xf>
    <xf numFmtId="174" fontId="10" fillId="2" borderId="0" xfId="15" applyNumberFormat="1" applyFont="1" applyFill="1" applyBorder="1" applyAlignment="1">
      <alignment vertical="top" wrapText="1"/>
    </xf>
    <xf numFmtId="9" fontId="10" fillId="2" borderId="0" xfId="0" applyNumberFormat="1" applyFont="1" applyFill="1" applyBorder="1" applyAlignment="1">
      <alignment vertical="top" wrapText="1"/>
    </xf>
    <xf numFmtId="174" fontId="4" fillId="2" borderId="0" xfId="15" applyNumberFormat="1" applyFont="1" applyFill="1" applyBorder="1" applyAlignment="1">
      <alignment vertical="top" wrapText="1"/>
    </xf>
    <xf numFmtId="9" fontId="4" fillId="2" borderId="0" xfId="21" applyFont="1" applyFill="1" applyBorder="1" applyAlignment="1">
      <alignment vertical="top" wrapText="1"/>
    </xf>
    <xf numFmtId="172" fontId="5" fillId="2" borderId="10" xfId="17" applyNumberFormat="1" applyFont="1" applyFill="1" applyBorder="1" applyAlignment="1">
      <alignment vertical="top" wrapText="1"/>
    </xf>
    <xf numFmtId="172" fontId="5" fillId="2" borderId="0" xfId="17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172" fontId="5" fillId="2" borderId="11" xfId="0" applyNumberFormat="1" applyFont="1" applyFill="1" applyBorder="1" applyAlignment="1">
      <alignment vertical="top" wrapText="1"/>
    </xf>
    <xf numFmtId="172" fontId="5" fillId="2" borderId="0" xfId="17" applyNumberFormat="1" applyFont="1" applyFill="1" applyBorder="1" applyAlignment="1">
      <alignment vertical="top" wrapText="1"/>
    </xf>
    <xf numFmtId="42" fontId="5" fillId="2" borderId="11" xfId="18" applyFont="1" applyFill="1" applyBorder="1" applyAlignment="1">
      <alignment vertical="top" wrapText="1"/>
    </xf>
    <xf numFmtId="172" fontId="4" fillId="2" borderId="0" xfId="17" applyNumberFormat="1" applyFont="1" applyFill="1" applyBorder="1" applyAlignment="1">
      <alignment horizontal="center" vertical="top" wrapText="1"/>
    </xf>
    <xf numFmtId="172" fontId="4" fillId="2" borderId="10" xfId="17" applyNumberFormat="1" applyFont="1" applyFill="1" applyBorder="1" applyAlignment="1">
      <alignment horizontal="left" vertical="top" wrapText="1"/>
    </xf>
    <xf numFmtId="172" fontId="4" fillId="2" borderId="11" xfId="17" applyNumberFormat="1" applyFont="1" applyFill="1" applyBorder="1" applyAlignment="1">
      <alignment horizontal="center" vertical="top" wrapText="1"/>
    </xf>
    <xf numFmtId="174" fontId="10" fillId="2" borderId="0" xfId="15" applyNumberFormat="1" applyFont="1" applyFill="1" applyBorder="1" applyAlignment="1">
      <alignment horizontal="center" vertical="top" wrapText="1"/>
    </xf>
    <xf numFmtId="9" fontId="10" fillId="2" borderId="0" xfId="0" applyNumberFormat="1" applyFont="1" applyFill="1" applyBorder="1" applyAlignment="1">
      <alignment horizontal="center" vertical="top" wrapText="1"/>
    </xf>
    <xf numFmtId="174" fontId="4" fillId="2" borderId="0" xfId="15" applyNumberFormat="1" applyFont="1" applyFill="1" applyBorder="1" applyAlignment="1">
      <alignment horizontal="center" vertical="top" wrapText="1"/>
    </xf>
    <xf numFmtId="9" fontId="4" fillId="2" borderId="0" xfId="21" applyFont="1" applyFill="1" applyBorder="1" applyAlignment="1">
      <alignment horizontal="center" vertical="top" wrapText="1"/>
    </xf>
    <xf numFmtId="172" fontId="4" fillId="2" borderId="0" xfId="0" applyNumberFormat="1" applyFont="1" applyFill="1" applyBorder="1" applyAlignment="1">
      <alignment horizontal="left" vertical="top" wrapText="1"/>
    </xf>
    <xf numFmtId="172" fontId="4" fillId="0" borderId="11" xfId="17" applyNumberFormat="1" applyFont="1" applyFill="1" applyBorder="1" applyAlignment="1">
      <alignment horizontal="left" vertical="top" wrapText="1"/>
    </xf>
    <xf numFmtId="42" fontId="4" fillId="0" borderId="0" xfId="18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zoomScale="75" zoomScaleNormal="75" workbookViewId="0" topLeftCell="B19">
      <selection activeCell="F58" sqref="F58"/>
    </sheetView>
  </sheetViews>
  <sheetFormatPr defaultColWidth="9.140625" defaultRowHeight="36" customHeight="1"/>
  <cols>
    <col min="1" max="1" width="4.7109375" style="90" hidden="1" customWidth="1"/>
    <col min="2" max="2" width="16.8515625" style="89" customWidth="1"/>
    <col min="3" max="3" width="11.28125" style="89" customWidth="1"/>
    <col min="4" max="4" width="12.28125" style="89" customWidth="1"/>
    <col min="5" max="5" width="11.00390625" style="89" customWidth="1"/>
    <col min="6" max="6" width="10.421875" style="89" customWidth="1"/>
    <col min="7" max="7" width="15.00390625" style="89" customWidth="1"/>
    <col min="8" max="8" width="9.00390625" style="89" customWidth="1"/>
    <col min="9" max="9" width="10.57421875" style="89" customWidth="1"/>
    <col min="10" max="10" width="13.28125" style="91" customWidth="1"/>
    <col min="11" max="11" width="14.140625" style="89" customWidth="1"/>
    <col min="12" max="12" width="15.140625" style="89" customWidth="1"/>
    <col min="13" max="13" width="9.140625" style="89" customWidth="1"/>
    <col min="14" max="14" width="13.421875" style="89" customWidth="1"/>
    <col min="15" max="15" width="9.00390625" style="89" customWidth="1"/>
    <col min="16" max="17" width="16.28125" style="89" customWidth="1"/>
    <col min="18" max="18" width="17.28125" style="91" customWidth="1"/>
    <col min="19" max="19" width="12.8515625" style="89" customWidth="1"/>
    <col min="20" max="20" width="11.57421875" style="89" customWidth="1"/>
    <col min="21" max="21" width="9.140625" style="89" customWidth="1"/>
    <col min="22" max="25" width="10.7109375" style="89" customWidth="1"/>
    <col min="26" max="26" width="7.140625" style="89" customWidth="1"/>
    <col min="27" max="27" width="6.28125" style="89" customWidth="1"/>
    <col min="28" max="29" width="9.140625" style="89" customWidth="1"/>
    <col min="30" max="30" width="7.57421875" style="89" customWidth="1"/>
    <col min="31" max="31" width="5.57421875" style="89" customWidth="1"/>
    <col min="32" max="32" width="5.140625" style="89" customWidth="1"/>
    <col min="33" max="16384" width="9.140625" style="89" customWidth="1"/>
  </cols>
  <sheetData>
    <row r="1" spans="1:10" s="88" customFormat="1" ht="54" customHeight="1" thickBot="1">
      <c r="A1" s="120"/>
      <c r="B1" s="122" t="s">
        <v>4</v>
      </c>
      <c r="C1" s="123" t="s">
        <v>83</v>
      </c>
      <c r="D1" s="123" t="s">
        <v>1</v>
      </c>
      <c r="E1" s="123" t="s">
        <v>76</v>
      </c>
      <c r="F1" s="123" t="s">
        <v>109</v>
      </c>
      <c r="G1" s="123" t="s">
        <v>106</v>
      </c>
      <c r="H1" s="123" t="s">
        <v>103</v>
      </c>
      <c r="I1" s="123" t="s">
        <v>192</v>
      </c>
      <c r="J1" s="124" t="s">
        <v>107</v>
      </c>
    </row>
    <row r="2" spans="1:12" s="142" customFormat="1" ht="36" customHeight="1" thickBot="1">
      <c r="A2" s="143"/>
      <c r="B2" s="176" t="s">
        <v>91</v>
      </c>
      <c r="C2" s="177"/>
      <c r="D2" s="177"/>
      <c r="E2" s="177"/>
      <c r="F2" s="177"/>
      <c r="G2" s="177"/>
      <c r="H2" s="177"/>
      <c r="I2" s="177"/>
      <c r="J2" s="178"/>
      <c r="K2" s="144"/>
      <c r="L2" s="144"/>
    </row>
    <row r="3" spans="1:27" s="1" customFormat="1" ht="18" customHeight="1">
      <c r="A3" s="167" t="s">
        <v>91</v>
      </c>
      <c r="B3" s="1" t="s">
        <v>2</v>
      </c>
      <c r="C3" s="1" t="s">
        <v>75</v>
      </c>
      <c r="D3" s="1" t="s">
        <v>97</v>
      </c>
      <c r="E3" s="1">
        <v>395000.16</v>
      </c>
      <c r="H3" s="1">
        <v>8916</v>
      </c>
      <c r="I3" s="1">
        <v>19750</v>
      </c>
      <c r="J3" s="168">
        <f>SUM(E3+I3+H3)</f>
        <v>423666.16</v>
      </c>
      <c r="U3" s="169"/>
      <c r="V3" s="169"/>
      <c r="W3" s="169"/>
      <c r="X3" s="170"/>
      <c r="Y3" s="171"/>
      <c r="Z3" s="171"/>
      <c r="AA3" s="172"/>
    </row>
    <row r="4" spans="1:27" s="187" customFormat="1" ht="6.75" customHeight="1">
      <c r="A4" s="186"/>
      <c r="J4" s="188"/>
      <c r="U4" s="189"/>
      <c r="V4" s="189"/>
      <c r="W4" s="189"/>
      <c r="X4" s="190"/>
      <c r="Y4" s="191"/>
      <c r="Z4" s="191"/>
      <c r="AA4" s="192"/>
    </row>
    <row r="5" spans="1:27" s="3" customFormat="1" ht="57" customHeight="1">
      <c r="A5" s="114" t="s">
        <v>91</v>
      </c>
      <c r="B5" s="3" t="s">
        <v>242</v>
      </c>
      <c r="C5" s="3" t="s">
        <v>243</v>
      </c>
      <c r="D5" s="3" t="s">
        <v>97</v>
      </c>
      <c r="E5" s="3">
        <v>380000.04</v>
      </c>
      <c r="F5" s="3">
        <f>(140069.22-8916)</f>
        <v>131153.22</v>
      </c>
      <c r="G5" s="3" t="s">
        <v>191</v>
      </c>
      <c r="H5" s="3">
        <v>8916</v>
      </c>
      <c r="I5" s="3">
        <f>E5*0.05</f>
        <v>19000.002</v>
      </c>
      <c r="J5" s="115">
        <f>E5+F5+H5+I5</f>
        <v>539069.262</v>
      </c>
      <c r="Y5" s="106"/>
      <c r="Z5" s="106"/>
      <c r="AA5" s="107"/>
    </row>
    <row r="6" spans="1:27" s="3" customFormat="1" ht="36" customHeight="1">
      <c r="A6" s="114" t="s">
        <v>91</v>
      </c>
      <c r="B6" s="3" t="s">
        <v>84</v>
      </c>
      <c r="C6" s="3" t="s">
        <v>85</v>
      </c>
      <c r="D6" s="3" t="s">
        <v>97</v>
      </c>
      <c r="E6" s="3">
        <v>350000</v>
      </c>
      <c r="F6" s="3">
        <f>(31166-8916)</f>
        <v>22250</v>
      </c>
      <c r="G6" s="3" t="s">
        <v>100</v>
      </c>
      <c r="H6" s="3">
        <v>8916</v>
      </c>
      <c r="I6" s="3">
        <f>E6*0.05</f>
        <v>17500</v>
      </c>
      <c r="J6" s="115">
        <f>E6+F6+H6+I6</f>
        <v>398666</v>
      </c>
      <c r="Y6" s="106"/>
      <c r="Z6" s="106"/>
      <c r="AA6" s="107"/>
    </row>
    <row r="7" spans="1:27" s="3" customFormat="1" ht="36" customHeight="1">
      <c r="A7" s="114" t="s">
        <v>91</v>
      </c>
      <c r="B7" s="3" t="s">
        <v>3</v>
      </c>
      <c r="C7" s="3" t="s">
        <v>86</v>
      </c>
      <c r="D7" s="3" t="s">
        <v>97</v>
      </c>
      <c r="E7" s="3">
        <v>269000</v>
      </c>
      <c r="H7" s="3">
        <v>8916</v>
      </c>
      <c r="I7" s="3">
        <f>E7*0.05</f>
        <v>13450</v>
      </c>
      <c r="J7" s="115">
        <f>E7+H7+I7</f>
        <v>291366</v>
      </c>
      <c r="Y7" s="106"/>
      <c r="Z7" s="106"/>
      <c r="AA7" s="107"/>
    </row>
    <row r="8" spans="1:18" ht="36" customHeight="1">
      <c r="A8" s="114" t="s">
        <v>91</v>
      </c>
      <c r="B8" s="89" t="s">
        <v>87</v>
      </c>
      <c r="C8" s="89" t="s">
        <v>88</v>
      </c>
      <c r="D8" s="3" t="s">
        <v>97</v>
      </c>
      <c r="E8" s="89">
        <v>293341.63</v>
      </c>
      <c r="F8" s="89">
        <f>(136029-8916)</f>
        <v>127113</v>
      </c>
      <c r="G8" s="89" t="s">
        <v>99</v>
      </c>
      <c r="H8" s="89">
        <v>8916</v>
      </c>
      <c r="I8" s="89">
        <f>E8*0.05</f>
        <v>14667.0815</v>
      </c>
      <c r="J8" s="116">
        <f>E8+F8+H8+I8</f>
        <v>444037.7115</v>
      </c>
      <c r="R8" s="3"/>
    </row>
    <row r="9" spans="1:18" ht="36" customHeight="1">
      <c r="A9" s="114" t="s">
        <v>91</v>
      </c>
      <c r="B9" s="89" t="s">
        <v>89</v>
      </c>
      <c r="C9" s="89" t="s">
        <v>90</v>
      </c>
      <c r="D9" s="3" t="s">
        <v>97</v>
      </c>
      <c r="E9" s="89">
        <v>289900.08</v>
      </c>
      <c r="F9" s="89">
        <v>6333.18</v>
      </c>
      <c r="H9" s="89" t="s">
        <v>96</v>
      </c>
      <c r="I9" s="89">
        <f>E9*0.05</f>
        <v>14495.004</v>
      </c>
      <c r="J9" s="125">
        <f>E9+F9+I9</f>
        <v>310728.264</v>
      </c>
      <c r="R9" s="3"/>
    </row>
    <row r="10" spans="1:18" s="90" customFormat="1" ht="18" customHeight="1">
      <c r="A10" s="167"/>
      <c r="B10" s="183" t="s">
        <v>246</v>
      </c>
      <c r="C10" s="184"/>
      <c r="D10" s="184"/>
      <c r="E10" s="184"/>
      <c r="F10" s="184"/>
      <c r="G10" s="184"/>
      <c r="H10" s="184"/>
      <c r="I10" s="184"/>
      <c r="J10" s="175">
        <f>SUM(J5:J9)/5</f>
        <v>396773.4475</v>
      </c>
      <c r="R10" s="1"/>
    </row>
    <row r="11" spans="1:10" s="197" customFormat="1" ht="6.75" customHeight="1">
      <c r="A11" s="193"/>
      <c r="B11" s="194"/>
      <c r="C11" s="195"/>
      <c r="D11" s="195"/>
      <c r="E11" s="195"/>
      <c r="F11" s="195"/>
      <c r="G11" s="195"/>
      <c r="H11" s="195"/>
      <c r="I11" s="195"/>
      <c r="J11" s="196"/>
    </row>
    <row r="12" spans="1:27" s="3" customFormat="1" ht="36" customHeight="1">
      <c r="A12" s="114" t="s">
        <v>91</v>
      </c>
      <c r="B12" s="3" t="s">
        <v>59</v>
      </c>
      <c r="C12" s="3" t="s">
        <v>5</v>
      </c>
      <c r="D12" s="3" t="s">
        <v>66</v>
      </c>
      <c r="E12" s="3">
        <v>390000</v>
      </c>
      <c r="F12" s="3">
        <v>104659.85</v>
      </c>
      <c r="H12" s="3" t="s">
        <v>79</v>
      </c>
      <c r="I12" s="3">
        <v>19500</v>
      </c>
      <c r="J12" s="115">
        <f>E12+F12+I12</f>
        <v>514159.85</v>
      </c>
      <c r="Y12" s="106"/>
      <c r="Z12" s="106"/>
      <c r="AA12" s="107"/>
    </row>
    <row r="13" spans="1:27" s="3" customFormat="1" ht="36" customHeight="1">
      <c r="A13" s="114" t="s">
        <v>91</v>
      </c>
      <c r="B13" s="3" t="s">
        <v>78</v>
      </c>
      <c r="C13" s="3" t="s">
        <v>5</v>
      </c>
      <c r="D13" s="3" t="s">
        <v>53</v>
      </c>
      <c r="E13" s="3">
        <v>358900</v>
      </c>
      <c r="F13" s="3" t="s">
        <v>163</v>
      </c>
      <c r="H13" s="3">
        <v>8916</v>
      </c>
      <c r="I13" s="3" t="s">
        <v>82</v>
      </c>
      <c r="J13" s="115">
        <f>E13+H13</f>
        <v>367816</v>
      </c>
      <c r="Y13" s="106"/>
      <c r="Z13" s="106"/>
      <c r="AA13" s="107"/>
    </row>
    <row r="14" spans="1:27" s="3" customFormat="1" ht="45.75" customHeight="1">
      <c r="A14" s="114" t="s">
        <v>91</v>
      </c>
      <c r="B14" s="3" t="s">
        <v>244</v>
      </c>
      <c r="C14" s="3" t="s">
        <v>5</v>
      </c>
      <c r="D14" s="3" t="s">
        <v>68</v>
      </c>
      <c r="E14" s="3">
        <v>279635.72</v>
      </c>
      <c r="F14" s="3">
        <v>197641.83</v>
      </c>
      <c r="G14" s="3" t="s">
        <v>105</v>
      </c>
      <c r="H14" s="3" t="s">
        <v>79</v>
      </c>
      <c r="I14" s="3">
        <f>E14*0.05</f>
        <v>13981.786</v>
      </c>
      <c r="J14" s="115">
        <f>E14+F14+I14</f>
        <v>491259.33599999995</v>
      </c>
      <c r="Y14" s="106"/>
      <c r="Z14" s="106"/>
      <c r="AA14" s="107"/>
    </row>
    <row r="15" spans="1:27" s="3" customFormat="1" ht="48" customHeight="1">
      <c r="A15" s="114" t="s">
        <v>91</v>
      </c>
      <c r="B15" s="3" t="s">
        <v>63</v>
      </c>
      <c r="C15" s="3" t="s">
        <v>5</v>
      </c>
      <c r="D15" s="3" t="s">
        <v>52</v>
      </c>
      <c r="E15" s="3">
        <v>350000</v>
      </c>
      <c r="F15" s="3">
        <f>(100933.31-8916)</f>
        <v>92017.31</v>
      </c>
      <c r="G15" s="3" t="s">
        <v>236</v>
      </c>
      <c r="H15" s="3">
        <v>8916</v>
      </c>
      <c r="I15" s="3" t="s">
        <v>82</v>
      </c>
      <c r="J15" s="115">
        <f>E15+F15+H15</f>
        <v>450933.31</v>
      </c>
      <c r="Y15" s="106"/>
      <c r="Z15" s="106"/>
      <c r="AA15" s="107"/>
    </row>
    <row r="16" spans="1:27" s="3" customFormat="1" ht="36" customHeight="1">
      <c r="A16" s="114" t="s">
        <v>91</v>
      </c>
      <c r="B16" s="3" t="s">
        <v>61</v>
      </c>
      <c r="C16" s="3" t="s">
        <v>5</v>
      </c>
      <c r="D16" s="3" t="s">
        <v>46</v>
      </c>
      <c r="E16" s="3">
        <v>315600</v>
      </c>
      <c r="H16" s="3">
        <v>8916</v>
      </c>
      <c r="I16" s="3">
        <v>15780</v>
      </c>
      <c r="J16" s="115">
        <f>E16+H16+I16</f>
        <v>340296</v>
      </c>
      <c r="Y16" s="106"/>
      <c r="Z16" s="106"/>
      <c r="AA16" s="107"/>
    </row>
    <row r="17" spans="1:27" s="3" customFormat="1" ht="36" customHeight="1">
      <c r="A17" s="114" t="s">
        <v>91</v>
      </c>
      <c r="B17" s="3" t="s">
        <v>60</v>
      </c>
      <c r="C17" s="3" t="s">
        <v>5</v>
      </c>
      <c r="D17" s="3" t="s">
        <v>67</v>
      </c>
      <c r="E17" s="3">
        <v>280700</v>
      </c>
      <c r="H17" s="3">
        <v>8916</v>
      </c>
      <c r="I17" s="3">
        <v>14035</v>
      </c>
      <c r="J17" s="115">
        <f>E17+H17+I17</f>
        <v>303651</v>
      </c>
      <c r="Y17" s="106"/>
      <c r="Z17" s="106"/>
      <c r="AA17" s="107"/>
    </row>
    <row r="18" spans="1:27" s="3" customFormat="1" ht="36" customHeight="1">
      <c r="A18" s="114" t="s">
        <v>91</v>
      </c>
      <c r="B18" s="3" t="s">
        <v>64</v>
      </c>
      <c r="C18" s="3" t="s">
        <v>5</v>
      </c>
      <c r="D18" s="3" t="s">
        <v>70</v>
      </c>
      <c r="E18" s="3">
        <v>280700</v>
      </c>
      <c r="H18" s="3">
        <v>8916</v>
      </c>
      <c r="I18" s="3">
        <v>14035</v>
      </c>
      <c r="J18" s="115">
        <f>E18+H18+I18</f>
        <v>303651</v>
      </c>
      <c r="Y18" s="106"/>
      <c r="Z18" s="106"/>
      <c r="AA18" s="107"/>
    </row>
    <row r="19" spans="1:27" s="3" customFormat="1" ht="36" customHeight="1">
      <c r="A19" s="114" t="s">
        <v>91</v>
      </c>
      <c r="B19" s="3" t="s">
        <v>65</v>
      </c>
      <c r="C19" s="3" t="s">
        <v>5</v>
      </c>
      <c r="D19" s="3" t="s">
        <v>71</v>
      </c>
      <c r="E19" s="3">
        <v>275000</v>
      </c>
      <c r="F19" s="3">
        <f>45758.53-H19</f>
        <v>36842.53</v>
      </c>
      <c r="G19" s="3" t="s">
        <v>237</v>
      </c>
      <c r="H19" s="3">
        <v>8916</v>
      </c>
      <c r="I19" s="3">
        <v>13750</v>
      </c>
      <c r="J19" s="115">
        <f>E19+F19+H19+I19</f>
        <v>334508.53</v>
      </c>
      <c r="M19" s="108"/>
      <c r="Y19" s="106"/>
      <c r="Z19" s="106"/>
      <c r="AA19" s="107"/>
    </row>
    <row r="20" spans="1:27" s="3" customFormat="1" ht="36" customHeight="1">
      <c r="A20" s="114" t="s">
        <v>91</v>
      </c>
      <c r="B20" s="3" t="s">
        <v>62</v>
      </c>
      <c r="C20" s="3" t="s">
        <v>5</v>
      </c>
      <c r="D20" s="3" t="s">
        <v>69</v>
      </c>
      <c r="E20" s="3">
        <v>269200</v>
      </c>
      <c r="H20" s="3">
        <v>8916</v>
      </c>
      <c r="I20" s="3">
        <v>13460</v>
      </c>
      <c r="J20" s="115">
        <f>E20+H20+I20</f>
        <v>291576</v>
      </c>
      <c r="Y20" s="106"/>
      <c r="Z20" s="106"/>
      <c r="AA20" s="107"/>
    </row>
    <row r="21" spans="1:27" s="3" customFormat="1" ht="36" customHeight="1">
      <c r="A21" s="114" t="s">
        <v>91</v>
      </c>
      <c r="B21" s="3" t="s">
        <v>77</v>
      </c>
      <c r="C21" s="3" t="s">
        <v>5</v>
      </c>
      <c r="D21" s="3" t="s">
        <v>72</v>
      </c>
      <c r="E21" s="3">
        <v>253600</v>
      </c>
      <c r="H21" s="3">
        <v>8916</v>
      </c>
      <c r="I21" s="3" t="s">
        <v>82</v>
      </c>
      <c r="J21" s="126">
        <f>E21+H21</f>
        <v>262516</v>
      </c>
      <c r="Y21" s="106"/>
      <c r="Z21" s="106"/>
      <c r="AA21" s="107"/>
    </row>
    <row r="22" spans="1:27" s="1" customFormat="1" ht="18" customHeight="1" thickBot="1">
      <c r="A22" s="167" t="s">
        <v>190</v>
      </c>
      <c r="B22" s="181" t="s">
        <v>245</v>
      </c>
      <c r="C22" s="180"/>
      <c r="D22" s="180"/>
      <c r="E22" s="180"/>
      <c r="F22" s="180"/>
      <c r="G22" s="180"/>
      <c r="H22" s="180"/>
      <c r="I22" s="180"/>
      <c r="J22" s="168">
        <f>SUM(J12:J21)/10</f>
        <v>366036.7026000001</v>
      </c>
      <c r="Y22" s="171"/>
      <c r="Z22" s="171"/>
      <c r="AA22" s="172"/>
    </row>
    <row r="23" spans="1:12" s="142" customFormat="1" ht="36" customHeight="1" thickBot="1">
      <c r="A23" s="143"/>
      <c r="B23" s="176" t="s">
        <v>92</v>
      </c>
      <c r="C23" s="177"/>
      <c r="D23" s="177"/>
      <c r="E23" s="177"/>
      <c r="F23" s="177"/>
      <c r="G23" s="177"/>
      <c r="H23" s="177"/>
      <c r="I23" s="177"/>
      <c r="J23" s="178"/>
      <c r="K23" s="144"/>
      <c r="L23" s="144"/>
    </row>
    <row r="24" spans="1:27" s="1" customFormat="1" ht="18" customHeight="1">
      <c r="A24" s="167" t="s">
        <v>92</v>
      </c>
      <c r="B24" s="1" t="s">
        <v>94</v>
      </c>
      <c r="C24" s="1" t="s">
        <v>5</v>
      </c>
      <c r="D24" s="1" t="s">
        <v>97</v>
      </c>
      <c r="E24" s="1">
        <v>316692</v>
      </c>
      <c r="H24" s="1">
        <v>9000</v>
      </c>
      <c r="I24" s="1">
        <v>30000</v>
      </c>
      <c r="J24" s="168">
        <f>E24+H24+I24</f>
        <v>355692</v>
      </c>
      <c r="N24" s="90"/>
      <c r="R24" s="90"/>
      <c r="Y24" s="171"/>
      <c r="Z24" s="171"/>
      <c r="AA24" s="172"/>
    </row>
    <row r="25" spans="1:27" s="187" customFormat="1" ht="6.75" customHeight="1">
      <c r="A25" s="186"/>
      <c r="J25" s="188"/>
      <c r="Y25" s="191"/>
      <c r="Z25" s="191"/>
      <c r="AA25" s="192"/>
    </row>
    <row r="26" spans="1:18" ht="36" customHeight="1">
      <c r="A26" s="114" t="s">
        <v>92</v>
      </c>
      <c r="B26" s="89" t="s">
        <v>6</v>
      </c>
      <c r="C26" s="89" t="s">
        <v>9</v>
      </c>
      <c r="D26" s="3" t="s">
        <v>97</v>
      </c>
      <c r="E26" s="89">
        <v>239160</v>
      </c>
      <c r="G26" s="89" t="s">
        <v>248</v>
      </c>
      <c r="H26" s="89">
        <v>9000</v>
      </c>
      <c r="J26" s="116">
        <f aca="true" t="shared" si="0" ref="J26:J33">E26+H26</f>
        <v>248160</v>
      </c>
      <c r="R26" s="89"/>
    </row>
    <row r="27" spans="1:18" ht="36" customHeight="1">
      <c r="A27" s="114" t="s">
        <v>92</v>
      </c>
      <c r="B27" s="89" t="s">
        <v>7</v>
      </c>
      <c r="C27" s="89" t="s">
        <v>8</v>
      </c>
      <c r="D27" s="3" t="s">
        <v>97</v>
      </c>
      <c r="E27" s="89">
        <v>239160</v>
      </c>
      <c r="H27" s="89">
        <v>9000</v>
      </c>
      <c r="J27" s="116">
        <f t="shared" si="0"/>
        <v>248160</v>
      </c>
      <c r="R27" s="89"/>
    </row>
    <row r="28" spans="1:18" ht="36" customHeight="1">
      <c r="A28" s="114" t="s">
        <v>92</v>
      </c>
      <c r="B28" s="89" t="s">
        <v>10</v>
      </c>
      <c r="C28" s="89" t="s">
        <v>11</v>
      </c>
      <c r="D28" s="3" t="s">
        <v>97</v>
      </c>
      <c r="E28" s="89">
        <v>209520</v>
      </c>
      <c r="H28" s="89">
        <v>9000</v>
      </c>
      <c r="J28" s="116">
        <f t="shared" si="0"/>
        <v>218520</v>
      </c>
      <c r="R28" s="89"/>
    </row>
    <row r="29" spans="1:18" ht="36" customHeight="1">
      <c r="A29" s="114" t="s">
        <v>92</v>
      </c>
      <c r="B29" s="89" t="s">
        <v>6</v>
      </c>
      <c r="C29" s="89" t="s">
        <v>112</v>
      </c>
      <c r="D29" s="3" t="s">
        <v>97</v>
      </c>
      <c r="E29" s="89">
        <v>220000</v>
      </c>
      <c r="H29" s="89">
        <v>9000</v>
      </c>
      <c r="J29" s="118">
        <f t="shared" si="0"/>
        <v>229000</v>
      </c>
      <c r="R29" s="89"/>
    </row>
    <row r="30" spans="1:18" ht="36" customHeight="1">
      <c r="A30" s="114" t="s">
        <v>92</v>
      </c>
      <c r="B30" s="89" t="s">
        <v>12</v>
      </c>
      <c r="C30" s="89" t="s">
        <v>13</v>
      </c>
      <c r="D30" s="3" t="s">
        <v>97</v>
      </c>
      <c r="E30" s="89">
        <v>195672</v>
      </c>
      <c r="H30" s="89">
        <v>9000</v>
      </c>
      <c r="J30" s="127">
        <f t="shared" si="0"/>
        <v>204672</v>
      </c>
      <c r="R30" s="89"/>
    </row>
    <row r="31" spans="1:10" s="90" customFormat="1" ht="15" customHeight="1">
      <c r="A31" s="167"/>
      <c r="B31" s="183" t="s">
        <v>246</v>
      </c>
      <c r="C31" s="184"/>
      <c r="D31" s="184"/>
      <c r="E31" s="184"/>
      <c r="F31" s="184"/>
      <c r="G31" s="184"/>
      <c r="H31" s="184"/>
      <c r="I31" s="184" t="s">
        <v>232</v>
      </c>
      <c r="J31" s="173">
        <f>SUM(J26:J30)/5</f>
        <v>229702.4</v>
      </c>
    </row>
    <row r="32" spans="1:10" s="197" customFormat="1" ht="6.75" customHeight="1">
      <c r="A32" s="193"/>
      <c r="B32" s="194"/>
      <c r="C32" s="195"/>
      <c r="D32" s="195"/>
      <c r="E32" s="195"/>
      <c r="F32" s="195"/>
      <c r="G32" s="195"/>
      <c r="H32" s="195"/>
      <c r="I32" s="195"/>
      <c r="J32" s="198"/>
    </row>
    <row r="33" spans="1:29" ht="36" customHeight="1">
      <c r="A33" s="114" t="s">
        <v>92</v>
      </c>
      <c r="B33" s="89" t="s">
        <v>14</v>
      </c>
      <c r="C33" s="89" t="s">
        <v>75</v>
      </c>
      <c r="D33" s="89" t="s">
        <v>37</v>
      </c>
      <c r="E33" s="89">
        <v>220008</v>
      </c>
      <c r="H33" s="89">
        <v>9000</v>
      </c>
      <c r="J33" s="118">
        <f t="shared" si="0"/>
        <v>229008</v>
      </c>
      <c r="M33" s="109"/>
      <c r="R33" s="89"/>
      <c r="S33" s="3"/>
      <c r="AC33" s="3"/>
    </row>
    <row r="34" spans="1:29" ht="36" customHeight="1">
      <c r="A34" s="114" t="s">
        <v>92</v>
      </c>
      <c r="B34" s="89" t="s">
        <v>15</v>
      </c>
      <c r="C34" s="89" t="s">
        <v>75</v>
      </c>
      <c r="D34" s="89" t="s">
        <v>38</v>
      </c>
      <c r="E34" s="89">
        <v>203376</v>
      </c>
      <c r="H34" s="89">
        <v>9000</v>
      </c>
      <c r="J34" s="118">
        <f aca="true" t="shared" si="1" ref="J34:J55">E34+H34</f>
        <v>212376</v>
      </c>
      <c r="M34" s="109"/>
      <c r="R34" s="89"/>
      <c r="S34" s="3"/>
      <c r="AC34" s="3"/>
    </row>
    <row r="35" spans="1:29" ht="36" customHeight="1">
      <c r="A35" s="114" t="s">
        <v>92</v>
      </c>
      <c r="B35" s="89" t="s">
        <v>16</v>
      </c>
      <c r="C35" s="89" t="s">
        <v>75</v>
      </c>
      <c r="D35" s="89" t="s">
        <v>39</v>
      </c>
      <c r="E35" s="89">
        <v>205008</v>
      </c>
      <c r="H35" s="89">
        <v>9000</v>
      </c>
      <c r="J35" s="118">
        <f t="shared" si="1"/>
        <v>214008</v>
      </c>
      <c r="M35" s="109"/>
      <c r="R35" s="89"/>
      <c r="S35" s="3"/>
      <c r="AC35" s="3"/>
    </row>
    <row r="36" spans="1:29" ht="36" customHeight="1">
      <c r="A36" s="114" t="s">
        <v>92</v>
      </c>
      <c r="B36" s="89" t="s">
        <v>17</v>
      </c>
      <c r="C36" s="89" t="s">
        <v>75</v>
      </c>
      <c r="D36" s="89" t="s">
        <v>40</v>
      </c>
      <c r="E36" s="89">
        <v>213600</v>
      </c>
      <c r="H36" s="89">
        <v>9000</v>
      </c>
      <c r="J36" s="118">
        <f t="shared" si="1"/>
        <v>222600</v>
      </c>
      <c r="M36" s="109"/>
      <c r="R36" s="89"/>
      <c r="S36" s="3"/>
      <c r="AC36" s="3"/>
    </row>
    <row r="37" spans="1:29" ht="36" customHeight="1">
      <c r="A37" s="114" t="s">
        <v>92</v>
      </c>
      <c r="B37" s="89" t="s">
        <v>18</v>
      </c>
      <c r="C37" s="89" t="s">
        <v>75</v>
      </c>
      <c r="D37" s="89" t="s">
        <v>41</v>
      </c>
      <c r="E37" s="89">
        <v>207888</v>
      </c>
      <c r="H37" s="89">
        <v>9000</v>
      </c>
      <c r="J37" s="118">
        <f t="shared" si="1"/>
        <v>216888</v>
      </c>
      <c r="M37" s="109"/>
      <c r="R37" s="89"/>
      <c r="S37" s="3"/>
      <c r="AC37" s="3"/>
    </row>
    <row r="38" spans="1:29" ht="36" customHeight="1">
      <c r="A38" s="114" t="s">
        <v>92</v>
      </c>
      <c r="B38" s="89" t="s">
        <v>19</v>
      </c>
      <c r="C38" s="89" t="s">
        <v>75</v>
      </c>
      <c r="D38" s="89" t="s">
        <v>42</v>
      </c>
      <c r="E38" s="89">
        <v>224232</v>
      </c>
      <c r="H38" s="89">
        <v>9000</v>
      </c>
      <c r="J38" s="118">
        <f t="shared" si="1"/>
        <v>233232</v>
      </c>
      <c r="M38" s="109"/>
      <c r="R38" s="89"/>
      <c r="S38" s="3"/>
      <c r="AC38" s="3"/>
    </row>
    <row r="39" spans="1:29" ht="36" customHeight="1">
      <c r="A39" s="114" t="s">
        <v>92</v>
      </c>
      <c r="B39" s="89" t="s">
        <v>20</v>
      </c>
      <c r="C39" s="89" t="s">
        <v>75</v>
      </c>
      <c r="D39" s="89" t="s">
        <v>43</v>
      </c>
      <c r="E39" s="89">
        <v>207924</v>
      </c>
      <c r="H39" s="89">
        <v>9000</v>
      </c>
      <c r="J39" s="118">
        <f t="shared" si="1"/>
        <v>216924</v>
      </c>
      <c r="M39" s="109"/>
      <c r="R39" s="89"/>
      <c r="S39" s="3"/>
      <c r="AC39" s="3"/>
    </row>
    <row r="40" spans="1:29" ht="36" customHeight="1">
      <c r="A40" s="114" t="s">
        <v>92</v>
      </c>
      <c r="B40" s="89" t="s">
        <v>21</v>
      </c>
      <c r="C40" s="89" t="s">
        <v>75</v>
      </c>
      <c r="D40" s="89" t="s">
        <v>44</v>
      </c>
      <c r="E40" s="89">
        <v>230016</v>
      </c>
      <c r="H40" s="89">
        <v>9000</v>
      </c>
      <c r="J40" s="118">
        <f t="shared" si="1"/>
        <v>239016</v>
      </c>
      <c r="M40" s="109"/>
      <c r="R40" s="89"/>
      <c r="S40" s="3"/>
      <c r="AC40" s="3"/>
    </row>
    <row r="41" spans="1:29" ht="36" customHeight="1">
      <c r="A41" s="114" t="s">
        <v>92</v>
      </c>
      <c r="B41" s="89" t="s">
        <v>22</v>
      </c>
      <c r="C41" s="89" t="s">
        <v>75</v>
      </c>
      <c r="D41" s="89" t="s">
        <v>45</v>
      </c>
      <c r="E41" s="89">
        <v>245484</v>
      </c>
      <c r="H41" s="89">
        <v>9000</v>
      </c>
      <c r="J41" s="118">
        <f t="shared" si="1"/>
        <v>254484</v>
      </c>
      <c r="M41" s="109"/>
      <c r="R41" s="89"/>
      <c r="S41" s="3"/>
      <c r="AC41" s="3"/>
    </row>
    <row r="42" spans="1:29" ht="36" customHeight="1">
      <c r="A42" s="114" t="s">
        <v>92</v>
      </c>
      <c r="B42" s="89" t="s">
        <v>23</v>
      </c>
      <c r="C42" s="89" t="s">
        <v>75</v>
      </c>
      <c r="D42" s="89" t="s">
        <v>46</v>
      </c>
      <c r="E42" s="89">
        <v>239316</v>
      </c>
      <c r="H42" s="89">
        <v>9000</v>
      </c>
      <c r="J42" s="118">
        <f t="shared" si="1"/>
        <v>248316</v>
      </c>
      <c r="M42" s="109"/>
      <c r="R42" s="89"/>
      <c r="S42" s="3"/>
      <c r="AC42" s="3"/>
    </row>
    <row r="43" spans="1:29" ht="36" customHeight="1">
      <c r="A43" s="114" t="s">
        <v>92</v>
      </c>
      <c r="B43" s="89" t="s">
        <v>24</v>
      </c>
      <c r="C43" s="89" t="s">
        <v>75</v>
      </c>
      <c r="D43" s="89" t="s">
        <v>110</v>
      </c>
      <c r="E43" s="89">
        <v>188124</v>
      </c>
      <c r="H43" s="89">
        <v>9000</v>
      </c>
      <c r="J43" s="118">
        <f t="shared" si="1"/>
        <v>197124</v>
      </c>
      <c r="M43" s="109"/>
      <c r="R43" s="89"/>
      <c r="S43" s="3"/>
      <c r="AC43" s="3"/>
    </row>
    <row r="44" spans="1:29" ht="36" customHeight="1">
      <c r="A44" s="114" t="s">
        <v>92</v>
      </c>
      <c r="B44" s="89" t="s">
        <v>25</v>
      </c>
      <c r="C44" s="89" t="s">
        <v>75</v>
      </c>
      <c r="D44" s="89" t="s">
        <v>47</v>
      </c>
      <c r="E44" s="89">
        <v>207108</v>
      </c>
      <c r="H44" s="89">
        <v>9000</v>
      </c>
      <c r="J44" s="118">
        <f t="shared" si="1"/>
        <v>216108</v>
      </c>
      <c r="M44" s="109"/>
      <c r="R44" s="89"/>
      <c r="S44" s="3"/>
      <c r="AC44" s="3"/>
    </row>
    <row r="45" spans="1:29" ht="36" customHeight="1">
      <c r="A45" s="114" t="s">
        <v>92</v>
      </c>
      <c r="B45" s="89" t="s">
        <v>26</v>
      </c>
      <c r="C45" s="89" t="s">
        <v>75</v>
      </c>
      <c r="D45" s="89" t="s">
        <v>48</v>
      </c>
      <c r="E45" s="89">
        <v>207444</v>
      </c>
      <c r="H45" s="89">
        <v>9000</v>
      </c>
      <c r="J45" s="118">
        <f t="shared" si="1"/>
        <v>216444</v>
      </c>
      <c r="M45" s="109"/>
      <c r="R45" s="89"/>
      <c r="S45" s="3"/>
      <c r="AC45" s="3"/>
    </row>
    <row r="46" spans="1:29" ht="36" customHeight="1">
      <c r="A46" s="114" t="s">
        <v>92</v>
      </c>
      <c r="B46" s="89" t="s">
        <v>27</v>
      </c>
      <c r="C46" s="89" t="s">
        <v>75</v>
      </c>
      <c r="D46" s="89" t="s">
        <v>49</v>
      </c>
      <c r="E46" s="89">
        <v>205008</v>
      </c>
      <c r="H46" s="89">
        <v>9000</v>
      </c>
      <c r="J46" s="118">
        <f t="shared" si="1"/>
        <v>214008</v>
      </c>
      <c r="M46" s="109"/>
      <c r="R46" s="89"/>
      <c r="S46" s="3"/>
      <c r="AC46" s="3"/>
    </row>
    <row r="47" spans="1:29" ht="36" customHeight="1">
      <c r="A47" s="114" t="s">
        <v>92</v>
      </c>
      <c r="B47" s="89" t="s">
        <v>28</v>
      </c>
      <c r="C47" s="89" t="s">
        <v>75</v>
      </c>
      <c r="D47" s="89" t="s">
        <v>50</v>
      </c>
      <c r="E47" s="89">
        <v>221004</v>
      </c>
      <c r="H47" s="89">
        <v>9000</v>
      </c>
      <c r="J47" s="118">
        <f t="shared" si="1"/>
        <v>230004</v>
      </c>
      <c r="M47" s="109"/>
      <c r="R47" s="89"/>
      <c r="S47" s="3"/>
      <c r="AC47" s="3"/>
    </row>
    <row r="48" spans="1:29" ht="36" customHeight="1">
      <c r="A48" s="114" t="s">
        <v>92</v>
      </c>
      <c r="B48" s="89" t="s">
        <v>29</v>
      </c>
      <c r="C48" s="89" t="s">
        <v>75</v>
      </c>
      <c r="D48" s="89" t="s">
        <v>51</v>
      </c>
      <c r="E48" s="89">
        <v>206304</v>
      </c>
      <c r="H48" s="89">
        <v>9000</v>
      </c>
      <c r="J48" s="118">
        <f t="shared" si="1"/>
        <v>215304</v>
      </c>
      <c r="M48" s="109"/>
      <c r="R48" s="89"/>
      <c r="S48" s="3"/>
      <c r="AC48" s="3"/>
    </row>
    <row r="49" spans="1:29" ht="36" customHeight="1">
      <c r="A49" s="114" t="s">
        <v>92</v>
      </c>
      <c r="B49" s="89" t="s">
        <v>30</v>
      </c>
      <c r="C49" s="89" t="s">
        <v>75</v>
      </c>
      <c r="D49" s="89" t="s">
        <v>52</v>
      </c>
      <c r="E49" s="89">
        <v>231216</v>
      </c>
      <c r="H49" s="89">
        <v>9000</v>
      </c>
      <c r="J49" s="118">
        <f t="shared" si="1"/>
        <v>240216</v>
      </c>
      <c r="M49" s="109"/>
      <c r="R49" s="89"/>
      <c r="S49" s="3"/>
      <c r="AC49" s="3"/>
    </row>
    <row r="50" spans="1:29" ht="36" customHeight="1">
      <c r="A50" s="114" t="s">
        <v>92</v>
      </c>
      <c r="B50" s="89" t="s">
        <v>31</v>
      </c>
      <c r="C50" s="89" t="s">
        <v>75</v>
      </c>
      <c r="D50" s="89" t="s">
        <v>53</v>
      </c>
      <c r="E50" s="89">
        <v>230688</v>
      </c>
      <c r="H50" s="89">
        <v>9000</v>
      </c>
      <c r="J50" s="118">
        <f t="shared" si="1"/>
        <v>239688</v>
      </c>
      <c r="M50" s="109"/>
      <c r="R50" s="89"/>
      <c r="S50" s="3"/>
      <c r="AC50" s="3"/>
    </row>
    <row r="51" spans="1:29" ht="36" customHeight="1">
      <c r="A51" s="114" t="s">
        <v>92</v>
      </c>
      <c r="B51" s="89" t="s">
        <v>32</v>
      </c>
      <c r="C51" s="89" t="s">
        <v>75</v>
      </c>
      <c r="D51" s="89" t="s">
        <v>54</v>
      </c>
      <c r="E51" s="89">
        <v>230004</v>
      </c>
      <c r="H51" s="89">
        <v>9000</v>
      </c>
      <c r="J51" s="118">
        <f t="shared" si="1"/>
        <v>239004</v>
      </c>
      <c r="M51" s="109"/>
      <c r="R51" s="89"/>
      <c r="S51" s="3"/>
      <c r="AC51" s="3"/>
    </row>
    <row r="52" spans="1:29" ht="36" customHeight="1">
      <c r="A52" s="114" t="s">
        <v>92</v>
      </c>
      <c r="B52" s="89" t="s">
        <v>33</v>
      </c>
      <c r="C52" s="89" t="s">
        <v>75</v>
      </c>
      <c r="D52" s="89" t="s">
        <v>55</v>
      </c>
      <c r="E52" s="89">
        <v>253440</v>
      </c>
      <c r="H52" s="89">
        <v>9000</v>
      </c>
      <c r="J52" s="118">
        <f t="shared" si="1"/>
        <v>262440</v>
      </c>
      <c r="M52" s="109"/>
      <c r="R52" s="89"/>
      <c r="S52" s="3"/>
      <c r="AC52" s="3"/>
    </row>
    <row r="53" spans="1:29" ht="36" customHeight="1">
      <c r="A53" s="114" t="s">
        <v>92</v>
      </c>
      <c r="B53" s="89" t="s">
        <v>34</v>
      </c>
      <c r="C53" s="89" t="s">
        <v>75</v>
      </c>
      <c r="D53" s="89" t="s">
        <v>56</v>
      </c>
      <c r="E53" s="89">
        <v>203376</v>
      </c>
      <c r="H53" s="89">
        <v>9000</v>
      </c>
      <c r="J53" s="118">
        <f t="shared" si="1"/>
        <v>212376</v>
      </c>
      <c r="M53" s="109"/>
      <c r="R53" s="89"/>
      <c r="S53" s="3"/>
      <c r="AC53" s="3"/>
    </row>
    <row r="54" spans="1:29" ht="36" customHeight="1">
      <c r="A54" s="114" t="s">
        <v>92</v>
      </c>
      <c r="B54" s="89" t="s">
        <v>35</v>
      </c>
      <c r="C54" s="89" t="s">
        <v>75</v>
      </c>
      <c r="D54" s="89" t="s">
        <v>57</v>
      </c>
      <c r="E54" s="89">
        <v>223452</v>
      </c>
      <c r="H54" s="89">
        <v>9000</v>
      </c>
      <c r="J54" s="118">
        <f t="shared" si="1"/>
        <v>232452</v>
      </c>
      <c r="M54" s="109"/>
      <c r="R54" s="89"/>
      <c r="S54" s="3"/>
      <c r="AC54" s="3"/>
    </row>
    <row r="55" spans="1:29" ht="36" customHeight="1">
      <c r="A55" s="114" t="s">
        <v>92</v>
      </c>
      <c r="B55" s="89" t="s">
        <v>36</v>
      </c>
      <c r="C55" s="89" t="s">
        <v>75</v>
      </c>
      <c r="D55" s="89" t="s">
        <v>58</v>
      </c>
      <c r="E55" s="89">
        <v>230004</v>
      </c>
      <c r="H55" s="89">
        <v>9000</v>
      </c>
      <c r="J55" s="127">
        <f t="shared" si="1"/>
        <v>239004</v>
      </c>
      <c r="M55" s="109"/>
      <c r="R55" s="89"/>
      <c r="S55" s="3"/>
      <c r="AC55" s="3"/>
    </row>
    <row r="56" spans="1:29" s="90" customFormat="1" ht="18" customHeight="1" thickBot="1">
      <c r="A56" s="167"/>
      <c r="B56" s="185" t="s">
        <v>247</v>
      </c>
      <c r="C56" s="182"/>
      <c r="D56" s="182"/>
      <c r="E56" s="182"/>
      <c r="F56" s="182"/>
      <c r="G56" s="182"/>
      <c r="H56" s="182"/>
      <c r="I56" s="182"/>
      <c r="J56" s="173">
        <f>AVERAGE(J33:J55)</f>
        <v>227870.60869565216</v>
      </c>
      <c r="M56" s="174"/>
      <c r="S56" s="1"/>
      <c r="AC56" s="1"/>
    </row>
    <row r="57" spans="1:12" s="142" customFormat="1" ht="36" customHeight="1" thickBot="1">
      <c r="A57" s="143"/>
      <c r="B57" s="176" t="s">
        <v>234</v>
      </c>
      <c r="C57" s="177"/>
      <c r="D57" s="177"/>
      <c r="E57" s="177"/>
      <c r="F57" s="177"/>
      <c r="G57" s="177"/>
      <c r="H57" s="177"/>
      <c r="I57" s="177"/>
      <c r="J57" s="178"/>
      <c r="K57" s="144"/>
      <c r="L57" s="144"/>
    </row>
    <row r="58" spans="1:27" s="3" customFormat="1" ht="46.5" customHeight="1">
      <c r="A58" s="114" t="s">
        <v>93</v>
      </c>
      <c r="B58" s="3" t="s">
        <v>95</v>
      </c>
      <c r="C58" s="3" t="s">
        <v>5</v>
      </c>
      <c r="D58" s="3" t="s">
        <v>111</v>
      </c>
      <c r="E58" s="3">
        <v>185484</v>
      </c>
      <c r="F58" s="3">
        <v>60000</v>
      </c>
      <c r="G58" s="3" t="s">
        <v>108</v>
      </c>
      <c r="H58" s="3" t="s">
        <v>163</v>
      </c>
      <c r="J58" s="115">
        <f>E58+F58</f>
        <v>245484</v>
      </c>
      <c r="Y58" s="106"/>
      <c r="Z58" s="106"/>
      <c r="AA58" s="107"/>
    </row>
    <row r="59" spans="1:10" s="3" customFormat="1" ht="36" customHeight="1" thickBot="1">
      <c r="A59" s="119" t="s">
        <v>93</v>
      </c>
      <c r="B59" s="113" t="s">
        <v>233</v>
      </c>
      <c r="C59" s="113" t="s">
        <v>5</v>
      </c>
      <c r="D59" s="113" t="s">
        <v>182</v>
      </c>
      <c r="E59" s="113">
        <v>208193</v>
      </c>
      <c r="F59" s="113"/>
      <c r="G59" s="113"/>
      <c r="H59" s="113">
        <v>9000</v>
      </c>
      <c r="I59" s="113"/>
      <c r="J59" s="117">
        <f>E59+H59</f>
        <v>217193</v>
      </c>
    </row>
    <row r="60" spans="1:18" ht="36" customHeight="1">
      <c r="A60" s="110" t="s">
        <v>113</v>
      </c>
      <c r="B60" s="3"/>
      <c r="J60" s="111"/>
      <c r="R60" s="111"/>
    </row>
    <row r="70" spans="10:18" s="90" customFormat="1" ht="36" customHeight="1">
      <c r="J70" s="92"/>
      <c r="R70" s="112"/>
    </row>
    <row r="71" ht="36" customHeight="1">
      <c r="J71" s="93"/>
    </row>
    <row r="72" spans="10:18" ht="36" customHeight="1">
      <c r="J72" s="94"/>
      <c r="R72" s="89"/>
    </row>
    <row r="78" s="90" customFormat="1" ht="36" customHeight="1">
      <c r="J78" s="95"/>
    </row>
    <row r="79" spans="1:18" ht="36" customHeight="1">
      <c r="A79" s="89"/>
      <c r="J79" s="89"/>
      <c r="R79" s="89"/>
    </row>
    <row r="80" spans="21:27" s="3" customFormat="1" ht="36" customHeight="1">
      <c r="U80" s="104"/>
      <c r="V80" s="104"/>
      <c r="W80" s="104"/>
      <c r="X80" s="105"/>
      <c r="Y80" s="106"/>
      <c r="Z80" s="106"/>
      <c r="AA80" s="107"/>
    </row>
    <row r="81" spans="21:27" s="3" customFormat="1" ht="36" customHeight="1">
      <c r="U81" s="104"/>
      <c r="V81" s="104"/>
      <c r="W81" s="104"/>
      <c r="X81" s="105"/>
      <c r="Y81" s="106"/>
      <c r="Z81" s="106"/>
      <c r="AA81" s="107"/>
    </row>
    <row r="82" spans="21:27" s="3" customFormat="1" ht="36" customHeight="1">
      <c r="U82" s="104"/>
      <c r="V82" s="104"/>
      <c r="W82" s="104"/>
      <c r="X82" s="105"/>
      <c r="Y82" s="106"/>
      <c r="Z82" s="106"/>
      <c r="AA82" s="107"/>
    </row>
    <row r="85" spans="25:27" s="3" customFormat="1" ht="36" customHeight="1">
      <c r="Y85" s="106"/>
      <c r="Z85" s="106"/>
      <c r="AA85" s="107"/>
    </row>
    <row r="89" s="3" customFormat="1" ht="36" customHeight="1">
      <c r="A89" s="1"/>
    </row>
    <row r="90" spans="1:14" s="3" customFormat="1" ht="36" customHeight="1">
      <c r="A90" s="1"/>
      <c r="B90" s="5"/>
      <c r="C90" s="5"/>
      <c r="N90" s="6"/>
    </row>
    <row r="91" spans="1:21" s="4" customFormat="1" ht="36" customHeight="1">
      <c r="A91" s="2"/>
      <c r="B91" s="7"/>
      <c r="C91" s="7"/>
      <c r="H91" s="7"/>
      <c r="I91" s="7"/>
      <c r="K91" s="7"/>
      <c r="O91" s="7"/>
      <c r="S91" s="7"/>
      <c r="T91" s="7"/>
      <c r="U91" s="7"/>
    </row>
    <row r="92" spans="25:27" s="3" customFormat="1" ht="36" customHeight="1">
      <c r="Y92" s="106"/>
      <c r="Z92" s="106"/>
      <c r="AA92" s="107"/>
    </row>
  </sheetData>
  <mergeCells count="7">
    <mergeCell ref="B2:J2"/>
    <mergeCell ref="B23:J23"/>
    <mergeCell ref="B57:J57"/>
    <mergeCell ref="B10:I10"/>
    <mergeCell ref="B22:I22"/>
    <mergeCell ref="B31:I31"/>
    <mergeCell ref="B56:I56"/>
  </mergeCells>
  <printOptions gridLines="1" horizontalCentered="1"/>
  <pageMargins left="0.75" right="0.75" top="0.75" bottom="0.65" header="0.5" footer="0.5"/>
  <pageSetup fitToHeight="2" fitToWidth="1" horizontalDpi="600" verticalDpi="600" orientation="portrait" scale="29" r:id="rId1"/>
  <headerFooter alignWithMargins="0">
    <oddHeader>&amp;C&amp;"Arial,Bold"&amp;12Table 1: Comparison of Executive Cash Compensation at UC, CSU and Community Colleges - 2004/05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6"/>
  <sheetViews>
    <sheetView zoomScale="75" zoomScaleNormal="75" workbookViewId="0" topLeftCell="B1">
      <selection activeCell="B51" sqref="B51:L51"/>
    </sheetView>
  </sheetViews>
  <sheetFormatPr defaultColWidth="9.140625" defaultRowHeight="12.75"/>
  <cols>
    <col min="1" max="1" width="4.28125" style="8" hidden="1" customWidth="1"/>
    <col min="2" max="2" width="27.8515625" style="79" customWidth="1"/>
    <col min="3" max="3" width="20.00390625" style="11" hidden="1" customWidth="1"/>
    <col min="4" max="4" width="12.57421875" style="14" customWidth="1"/>
    <col min="5" max="5" width="11.57421875" style="98" customWidth="1"/>
    <col min="6" max="6" width="6.8515625" style="14" customWidth="1"/>
    <col min="7" max="7" width="10.421875" style="14" customWidth="1"/>
    <col min="8" max="8" width="12.7109375" style="14" customWidth="1"/>
    <col min="9" max="10" width="12.28125" style="11" customWidth="1"/>
    <col min="11" max="11" width="9.140625" style="11" customWidth="1"/>
    <col min="12" max="12" width="14.8515625" style="11" customWidth="1"/>
    <col min="13" max="13" width="8.8515625" style="11" customWidth="1"/>
    <col min="14" max="14" width="10.421875" style="11" customWidth="1"/>
    <col min="15" max="15" width="15.00390625" style="11" customWidth="1"/>
    <col min="16" max="16" width="9.00390625" style="11" customWidth="1"/>
    <col min="17" max="17" width="10.57421875" style="11" customWidth="1"/>
    <col min="18" max="18" width="9.140625" style="14" customWidth="1"/>
    <col min="19" max="19" width="14.140625" style="11" customWidth="1"/>
    <col min="20" max="20" width="15.140625" style="11" customWidth="1"/>
    <col min="21" max="21" width="9.140625" style="11" customWidth="1"/>
    <col min="22" max="22" width="13.421875" style="11" customWidth="1"/>
    <col min="23" max="23" width="9.00390625" style="11" customWidth="1"/>
    <col min="24" max="25" width="16.28125" style="11" customWidth="1"/>
    <col min="26" max="26" width="17.28125" style="14" customWidth="1"/>
    <col min="27" max="27" width="12.8515625" style="11" customWidth="1"/>
    <col min="28" max="28" width="11.57421875" style="11" customWidth="1"/>
    <col min="29" max="29" width="9.140625" style="11" customWidth="1"/>
    <col min="30" max="33" width="10.7109375" style="11" customWidth="1"/>
    <col min="34" max="34" width="7.140625" style="11" customWidth="1"/>
    <col min="35" max="35" width="6.28125" style="11" customWidth="1"/>
    <col min="36" max="37" width="9.140625" style="11" customWidth="1"/>
    <col min="38" max="38" width="7.57421875" style="11" customWidth="1"/>
    <col min="39" max="39" width="5.57421875" style="11" customWidth="1"/>
    <col min="40" max="40" width="5.140625" style="11" customWidth="1"/>
    <col min="41" max="16384" width="9.140625" style="11" customWidth="1"/>
  </cols>
  <sheetData>
    <row r="1" spans="2:12" s="66" customFormat="1" ht="80.25" customHeight="1" thickBot="1">
      <c r="B1" s="120" t="s">
        <v>83</v>
      </c>
      <c r="C1" s="66" t="s">
        <v>1</v>
      </c>
      <c r="D1" s="66" t="s">
        <v>107</v>
      </c>
      <c r="E1" s="76" t="s">
        <v>73</v>
      </c>
      <c r="F1" s="66" t="s">
        <v>80</v>
      </c>
      <c r="G1" s="66" t="s">
        <v>114</v>
      </c>
      <c r="H1" s="66" t="s">
        <v>230</v>
      </c>
      <c r="I1" s="66" t="s">
        <v>115</v>
      </c>
      <c r="J1" s="66" t="s">
        <v>118</v>
      </c>
      <c r="K1" s="66" t="s">
        <v>119</v>
      </c>
      <c r="L1" s="121" t="s">
        <v>121</v>
      </c>
    </row>
    <row r="2" spans="1:130" s="141" customFormat="1" ht="36" customHeight="1" thickBot="1">
      <c r="A2" s="140"/>
      <c r="B2" s="176" t="s">
        <v>91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</row>
    <row r="3" spans="1:35" s="9" customFormat="1" ht="33" customHeight="1">
      <c r="A3" s="9" t="s">
        <v>91</v>
      </c>
      <c r="B3" s="137" t="s">
        <v>229</v>
      </c>
      <c r="C3" s="9" t="s">
        <v>97</v>
      </c>
      <c r="D3" s="9">
        <v>423666.16</v>
      </c>
      <c r="E3" s="9">
        <v>46600</v>
      </c>
      <c r="F3" s="9" t="s">
        <v>81</v>
      </c>
      <c r="G3" s="9" t="s">
        <v>0</v>
      </c>
      <c r="H3" s="9">
        <v>120000</v>
      </c>
      <c r="I3" s="9" t="s">
        <v>81</v>
      </c>
      <c r="J3" s="9" t="s">
        <v>74</v>
      </c>
      <c r="K3" s="9" t="s">
        <v>120</v>
      </c>
      <c r="L3" s="135" t="s">
        <v>81</v>
      </c>
      <c r="AC3" s="10"/>
      <c r="AD3" s="10"/>
      <c r="AE3" s="10"/>
      <c r="AF3" s="67"/>
      <c r="AG3" s="68"/>
      <c r="AH3" s="68"/>
      <c r="AI3" s="69"/>
    </row>
    <row r="4" spans="2:35" s="199" customFormat="1" ht="6.75" customHeight="1">
      <c r="B4" s="200"/>
      <c r="L4" s="201"/>
      <c r="AC4" s="202"/>
      <c r="AD4" s="202"/>
      <c r="AE4" s="202"/>
      <c r="AF4" s="203"/>
      <c r="AG4" s="204"/>
      <c r="AH4" s="204"/>
      <c r="AI4" s="205"/>
    </row>
    <row r="5" spans="1:35" s="81" customFormat="1" ht="96" customHeight="1">
      <c r="A5" s="81" t="s">
        <v>91</v>
      </c>
      <c r="B5" s="137" t="s">
        <v>104</v>
      </c>
      <c r="C5" s="81" t="s">
        <v>97</v>
      </c>
      <c r="D5" s="77">
        <v>539069.262</v>
      </c>
      <c r="E5" s="77"/>
      <c r="F5" s="77" t="s">
        <v>81</v>
      </c>
      <c r="G5" s="9" t="s">
        <v>82</v>
      </c>
      <c r="H5" s="77"/>
      <c r="I5" s="9" t="s">
        <v>116</v>
      </c>
      <c r="J5" s="9" t="s">
        <v>74</v>
      </c>
      <c r="K5" s="77" t="s">
        <v>120</v>
      </c>
      <c r="L5" s="207" t="s">
        <v>122</v>
      </c>
      <c r="AG5" s="84"/>
      <c r="AH5" s="84"/>
      <c r="AI5" s="85"/>
    </row>
    <row r="6" spans="1:35" s="81" customFormat="1" ht="65.25" customHeight="1">
      <c r="A6" s="81" t="s">
        <v>91</v>
      </c>
      <c r="B6" s="137" t="s">
        <v>85</v>
      </c>
      <c r="C6" s="81" t="s">
        <v>97</v>
      </c>
      <c r="D6" s="77">
        <v>398666</v>
      </c>
      <c r="E6" s="77">
        <v>10400</v>
      </c>
      <c r="F6" s="77" t="s">
        <v>81</v>
      </c>
      <c r="G6" s="9" t="s">
        <v>82</v>
      </c>
      <c r="H6" s="77"/>
      <c r="I6" s="9"/>
      <c r="J6" s="9" t="s">
        <v>74</v>
      </c>
      <c r="K6" s="77" t="s">
        <v>120</v>
      </c>
      <c r="L6" s="207" t="s">
        <v>238</v>
      </c>
      <c r="AG6" s="84"/>
      <c r="AH6" s="84"/>
      <c r="AI6" s="85"/>
    </row>
    <row r="7" spans="1:35" s="9" customFormat="1" ht="11.25">
      <c r="A7" s="9" t="s">
        <v>91</v>
      </c>
      <c r="B7" s="137" t="s">
        <v>86</v>
      </c>
      <c r="C7" s="9" t="s">
        <v>97</v>
      </c>
      <c r="D7" s="9">
        <v>291366</v>
      </c>
      <c r="E7" s="77">
        <v>20700</v>
      </c>
      <c r="F7" s="65" t="s">
        <v>81</v>
      </c>
      <c r="G7" s="9" t="s">
        <v>82</v>
      </c>
      <c r="I7" s="9">
        <v>573750</v>
      </c>
      <c r="J7" s="9" t="s">
        <v>74</v>
      </c>
      <c r="K7" s="9" t="s">
        <v>120</v>
      </c>
      <c r="L7" s="129" t="s">
        <v>117</v>
      </c>
      <c r="AG7" s="68"/>
      <c r="AH7" s="68"/>
      <c r="AI7" s="69"/>
    </row>
    <row r="8" spans="1:26" ht="11.25">
      <c r="A8" s="9" t="s">
        <v>91</v>
      </c>
      <c r="B8" s="138" t="s">
        <v>88</v>
      </c>
      <c r="C8" s="9" t="s">
        <v>97</v>
      </c>
      <c r="D8" s="21">
        <v>444037.7115</v>
      </c>
      <c r="E8" s="78">
        <v>6700</v>
      </c>
      <c r="F8" s="65" t="s">
        <v>81</v>
      </c>
      <c r="G8" s="21" t="s">
        <v>82</v>
      </c>
      <c r="H8" s="21"/>
      <c r="I8" s="11">
        <v>650000</v>
      </c>
      <c r="J8" s="9" t="s">
        <v>74</v>
      </c>
      <c r="K8" s="9" t="s">
        <v>120</v>
      </c>
      <c r="L8" s="129" t="s">
        <v>117</v>
      </c>
      <c r="R8" s="11"/>
      <c r="Z8" s="9"/>
    </row>
    <row r="9" spans="1:26" ht="12" thickBot="1">
      <c r="A9" s="9" t="s">
        <v>91</v>
      </c>
      <c r="B9" s="138" t="s">
        <v>90</v>
      </c>
      <c r="C9" s="9" t="s">
        <v>97</v>
      </c>
      <c r="D9" s="21">
        <v>310728.264</v>
      </c>
      <c r="E9" s="78">
        <v>8100</v>
      </c>
      <c r="F9" s="65" t="s">
        <v>81</v>
      </c>
      <c r="G9" s="21" t="s">
        <v>82</v>
      </c>
      <c r="H9" s="21"/>
      <c r="J9" s="9" t="s">
        <v>74</v>
      </c>
      <c r="K9" s="9" t="s">
        <v>120</v>
      </c>
      <c r="L9" s="129" t="s">
        <v>117</v>
      </c>
      <c r="R9" s="11"/>
      <c r="Z9" s="9"/>
    </row>
    <row r="10" spans="1:35" s="9" customFormat="1" ht="12.75" customHeight="1" hidden="1">
      <c r="A10" s="9" t="s">
        <v>91</v>
      </c>
      <c r="B10" s="128" t="s">
        <v>194</v>
      </c>
      <c r="C10" s="9" t="s">
        <v>66</v>
      </c>
      <c r="D10" s="9">
        <v>514159.85</v>
      </c>
      <c r="E10" s="77">
        <v>38700</v>
      </c>
      <c r="F10" s="9" t="s">
        <v>81</v>
      </c>
      <c r="G10" s="9" t="s">
        <v>0</v>
      </c>
      <c r="H10" s="9">
        <v>43339.8927444795</v>
      </c>
      <c r="I10" s="9" t="s">
        <v>81</v>
      </c>
      <c r="J10" s="9" t="s">
        <v>74</v>
      </c>
      <c r="K10" s="9" t="s">
        <v>120</v>
      </c>
      <c r="L10" s="129" t="s">
        <v>81</v>
      </c>
      <c r="AG10" s="68"/>
      <c r="AH10" s="68"/>
      <c r="AI10" s="69"/>
    </row>
    <row r="11" spans="1:35" s="9" customFormat="1" ht="12" hidden="1" thickBot="1">
      <c r="A11" s="9" t="s">
        <v>91</v>
      </c>
      <c r="B11" s="128" t="s">
        <v>195</v>
      </c>
      <c r="C11" s="9" t="s">
        <v>53</v>
      </c>
      <c r="D11" s="9">
        <v>367816</v>
      </c>
      <c r="E11" s="77">
        <v>31100</v>
      </c>
      <c r="F11" s="9" t="s">
        <v>81</v>
      </c>
      <c r="G11" s="9" t="s">
        <v>0</v>
      </c>
      <c r="H11" s="9">
        <v>33891.556857003416</v>
      </c>
      <c r="I11" s="9" t="s">
        <v>81</v>
      </c>
      <c r="K11" s="9" t="s">
        <v>120</v>
      </c>
      <c r="L11" s="129" t="s">
        <v>81</v>
      </c>
      <c r="AG11" s="68"/>
      <c r="AH11" s="68"/>
      <c r="AI11" s="69"/>
    </row>
    <row r="12" spans="1:35" s="9" customFormat="1" ht="12" hidden="1" thickBot="1">
      <c r="A12" s="9" t="s">
        <v>91</v>
      </c>
      <c r="B12" s="128" t="s">
        <v>196</v>
      </c>
      <c r="C12" s="9" t="s">
        <v>68</v>
      </c>
      <c r="D12" s="9">
        <v>491259.33599999995</v>
      </c>
      <c r="E12" s="77">
        <v>30600</v>
      </c>
      <c r="F12" s="9" t="s">
        <v>81</v>
      </c>
      <c r="G12" s="9" t="s">
        <v>0</v>
      </c>
      <c r="I12" s="9" t="s">
        <v>81</v>
      </c>
      <c r="J12" s="9" t="s">
        <v>74</v>
      </c>
      <c r="K12" s="9" t="s">
        <v>120</v>
      </c>
      <c r="L12" s="129" t="s">
        <v>81</v>
      </c>
      <c r="AG12" s="68"/>
      <c r="AH12" s="68"/>
      <c r="AI12" s="69"/>
    </row>
    <row r="13" spans="1:35" s="9" customFormat="1" ht="12" hidden="1" thickBot="1">
      <c r="A13" s="9" t="s">
        <v>91</v>
      </c>
      <c r="B13" s="128" t="s">
        <v>197</v>
      </c>
      <c r="C13" s="9" t="s">
        <v>52</v>
      </c>
      <c r="D13" s="9">
        <v>433101.31</v>
      </c>
      <c r="E13" s="77">
        <v>31100</v>
      </c>
      <c r="F13" s="9" t="s">
        <v>81</v>
      </c>
      <c r="G13" s="9" t="s">
        <v>0</v>
      </c>
      <c r="H13" s="9">
        <v>46570.9219269103</v>
      </c>
      <c r="I13" s="9" t="s">
        <v>81</v>
      </c>
      <c r="J13" s="9" t="s">
        <v>98</v>
      </c>
      <c r="K13" s="9" t="s">
        <v>120</v>
      </c>
      <c r="L13" s="129" t="s">
        <v>81</v>
      </c>
      <c r="AG13" s="68"/>
      <c r="AH13" s="68"/>
      <c r="AI13" s="69"/>
    </row>
    <row r="14" spans="1:35" s="9" customFormat="1" ht="12" hidden="1" thickBot="1">
      <c r="A14" s="9" t="s">
        <v>91</v>
      </c>
      <c r="B14" s="128" t="s">
        <v>198</v>
      </c>
      <c r="C14" s="9" t="s">
        <v>46</v>
      </c>
      <c r="D14" s="9">
        <v>331380</v>
      </c>
      <c r="E14" s="77">
        <v>38700</v>
      </c>
      <c r="F14" s="9" t="s">
        <v>81</v>
      </c>
      <c r="G14" s="9" t="s">
        <v>0</v>
      </c>
      <c r="H14" s="9">
        <v>43712.89325331878</v>
      </c>
      <c r="I14" s="9" t="s">
        <v>81</v>
      </c>
      <c r="J14" s="9" t="s">
        <v>74</v>
      </c>
      <c r="K14" s="9" t="s">
        <v>120</v>
      </c>
      <c r="L14" s="129" t="s">
        <v>81</v>
      </c>
      <c r="AG14" s="68"/>
      <c r="AH14" s="68"/>
      <c r="AI14" s="69"/>
    </row>
    <row r="15" spans="1:35" s="9" customFormat="1" ht="12" hidden="1" thickBot="1">
      <c r="A15" s="9" t="s">
        <v>91</v>
      </c>
      <c r="B15" s="128" t="s">
        <v>199</v>
      </c>
      <c r="C15" s="9" t="s">
        <v>67</v>
      </c>
      <c r="D15" s="9">
        <v>294735</v>
      </c>
      <c r="E15" s="77">
        <v>31100</v>
      </c>
      <c r="F15" s="9" t="s">
        <v>81</v>
      </c>
      <c r="G15" s="9" t="s">
        <v>0</v>
      </c>
      <c r="H15" s="9">
        <v>39459.74025974026</v>
      </c>
      <c r="I15" s="9" t="s">
        <v>81</v>
      </c>
      <c r="J15" s="9" t="s">
        <v>74</v>
      </c>
      <c r="K15" s="9" t="s">
        <v>120</v>
      </c>
      <c r="L15" s="129" t="s">
        <v>81</v>
      </c>
      <c r="AG15" s="68"/>
      <c r="AH15" s="68"/>
      <c r="AI15" s="69"/>
    </row>
    <row r="16" spans="1:35" s="9" customFormat="1" ht="12" hidden="1" thickBot="1">
      <c r="A16" s="9" t="s">
        <v>91</v>
      </c>
      <c r="B16" s="128" t="s">
        <v>200</v>
      </c>
      <c r="C16" s="9" t="s">
        <v>70</v>
      </c>
      <c r="D16" s="9">
        <v>294735</v>
      </c>
      <c r="E16" s="77">
        <v>31100</v>
      </c>
      <c r="F16" s="9" t="s">
        <v>81</v>
      </c>
      <c r="G16" s="9" t="s">
        <v>0</v>
      </c>
      <c r="H16" s="9">
        <v>25790.215128383068</v>
      </c>
      <c r="I16" s="9" t="s">
        <v>81</v>
      </c>
      <c r="J16" s="9" t="s">
        <v>74</v>
      </c>
      <c r="K16" s="9" t="s">
        <v>120</v>
      </c>
      <c r="L16" s="129" t="s">
        <v>81</v>
      </c>
      <c r="AG16" s="68"/>
      <c r="AH16" s="68"/>
      <c r="AI16" s="69"/>
    </row>
    <row r="17" spans="1:35" s="9" customFormat="1" ht="24.75" customHeight="1" hidden="1">
      <c r="A17" s="9" t="s">
        <v>91</v>
      </c>
      <c r="B17" s="128" t="s">
        <v>201</v>
      </c>
      <c r="C17" s="9" t="s">
        <v>71</v>
      </c>
      <c r="D17" s="9">
        <v>316676.53</v>
      </c>
      <c r="E17" s="77">
        <v>25800</v>
      </c>
      <c r="F17" s="9" t="s">
        <v>81</v>
      </c>
      <c r="G17" s="9" t="s">
        <v>0</v>
      </c>
      <c r="H17" s="9">
        <v>30438.64229765013</v>
      </c>
      <c r="I17" s="9" t="s">
        <v>81</v>
      </c>
      <c r="J17" s="9" t="s">
        <v>74</v>
      </c>
      <c r="K17" s="9" t="s">
        <v>120</v>
      </c>
      <c r="L17" s="129" t="s">
        <v>81</v>
      </c>
      <c r="U17" s="12"/>
      <c r="AG17" s="68"/>
      <c r="AH17" s="68"/>
      <c r="AI17" s="69"/>
    </row>
    <row r="18" spans="1:35" s="9" customFormat="1" ht="12" hidden="1" thickBot="1">
      <c r="A18" s="9" t="s">
        <v>91</v>
      </c>
      <c r="B18" s="128" t="s">
        <v>202</v>
      </c>
      <c r="C18" s="9" t="s">
        <v>69</v>
      </c>
      <c r="D18" s="9">
        <v>282660</v>
      </c>
      <c r="E18" s="77">
        <v>25800</v>
      </c>
      <c r="F18" s="9" t="s">
        <v>81</v>
      </c>
      <c r="G18" s="9" t="s">
        <v>0</v>
      </c>
      <c r="H18" s="9">
        <v>31915.217391304348</v>
      </c>
      <c r="I18" s="9" t="s">
        <v>81</v>
      </c>
      <c r="J18" s="9" t="s">
        <v>74</v>
      </c>
      <c r="K18" s="9" t="s">
        <v>120</v>
      </c>
      <c r="L18" s="129" t="s">
        <v>81</v>
      </c>
      <c r="AG18" s="68"/>
      <c r="AH18" s="68"/>
      <c r="AI18" s="69"/>
    </row>
    <row r="19" spans="1:35" s="9" customFormat="1" ht="12" hidden="1" thickBot="1">
      <c r="A19" s="9" t="s">
        <v>91</v>
      </c>
      <c r="B19" s="128" t="s">
        <v>203</v>
      </c>
      <c r="C19" s="9" t="s">
        <v>72</v>
      </c>
      <c r="D19" s="3">
        <v>262516</v>
      </c>
      <c r="E19" s="77">
        <v>21400</v>
      </c>
      <c r="F19" s="9" t="s">
        <v>81</v>
      </c>
      <c r="G19" s="9" t="s">
        <v>0</v>
      </c>
      <c r="H19" s="9">
        <v>17850</v>
      </c>
      <c r="I19" s="9" t="s">
        <v>81</v>
      </c>
      <c r="J19" s="9" t="s">
        <v>98</v>
      </c>
      <c r="K19" s="9" t="s">
        <v>120</v>
      </c>
      <c r="L19" s="129" t="s">
        <v>81</v>
      </c>
      <c r="AG19" s="68"/>
      <c r="AH19" s="68"/>
      <c r="AI19" s="69"/>
    </row>
    <row r="20" spans="1:130" s="141" customFormat="1" ht="36" customHeight="1" thickBot="1">
      <c r="A20" s="140"/>
      <c r="B20" s="176" t="s">
        <v>92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8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</row>
    <row r="21" spans="1:35" s="9" customFormat="1" ht="59.25" customHeight="1">
      <c r="A21" s="9" t="s">
        <v>92</v>
      </c>
      <c r="B21" s="137" t="s">
        <v>204</v>
      </c>
      <c r="C21" s="9" t="s">
        <v>97</v>
      </c>
      <c r="D21" s="9">
        <v>355692</v>
      </c>
      <c r="E21" s="96" t="s">
        <v>193</v>
      </c>
      <c r="G21" s="9" t="s">
        <v>0</v>
      </c>
      <c r="I21" s="9" t="s">
        <v>117</v>
      </c>
      <c r="J21" s="9" t="s">
        <v>98</v>
      </c>
      <c r="K21" s="9">
        <v>250000</v>
      </c>
      <c r="L21" s="129" t="s">
        <v>117</v>
      </c>
      <c r="V21" s="11"/>
      <c r="Z21" s="11"/>
      <c r="AG21" s="68"/>
      <c r="AH21" s="68"/>
      <c r="AI21" s="69"/>
    </row>
    <row r="22" spans="2:35" s="199" customFormat="1" ht="6.75" customHeight="1">
      <c r="B22" s="200"/>
      <c r="E22" s="206"/>
      <c r="L22" s="201"/>
      <c r="AG22" s="204"/>
      <c r="AH22" s="204"/>
      <c r="AI22" s="205"/>
    </row>
    <row r="23" spans="1:26" ht="58.5" customHeight="1">
      <c r="A23" s="9" t="s">
        <v>92</v>
      </c>
      <c r="B23" s="138" t="s">
        <v>9</v>
      </c>
      <c r="C23" s="9" t="s">
        <v>97</v>
      </c>
      <c r="D23" s="21">
        <v>248160</v>
      </c>
      <c r="E23" s="96" t="s">
        <v>193</v>
      </c>
      <c r="F23" s="21"/>
      <c r="G23" s="21" t="s">
        <v>82</v>
      </c>
      <c r="H23" s="21"/>
      <c r="I23" s="9" t="s">
        <v>117</v>
      </c>
      <c r="J23" s="9" t="s">
        <v>98</v>
      </c>
      <c r="K23" s="9">
        <v>250000</v>
      </c>
      <c r="L23" s="129" t="s">
        <v>117</v>
      </c>
      <c r="R23" s="11"/>
      <c r="Z23" s="11"/>
    </row>
    <row r="24" spans="1:12" s="63" customFormat="1" ht="66.75" customHeight="1">
      <c r="A24" s="65" t="s">
        <v>92</v>
      </c>
      <c r="B24" s="138" t="s">
        <v>8</v>
      </c>
      <c r="C24" s="65" t="s">
        <v>97</v>
      </c>
      <c r="D24" s="21">
        <v>248160</v>
      </c>
      <c r="E24" s="96" t="s">
        <v>193</v>
      </c>
      <c r="F24" s="21"/>
      <c r="G24" s="21" t="s">
        <v>82</v>
      </c>
      <c r="H24" s="21"/>
      <c r="I24" s="9" t="s">
        <v>117</v>
      </c>
      <c r="J24" s="9" t="s">
        <v>98</v>
      </c>
      <c r="K24" s="9">
        <v>250000</v>
      </c>
      <c r="L24" s="129" t="s">
        <v>117</v>
      </c>
    </row>
    <row r="25" spans="1:12" s="63" customFormat="1" ht="63" customHeight="1">
      <c r="A25" s="65" t="s">
        <v>92</v>
      </c>
      <c r="B25" s="138" t="s">
        <v>11</v>
      </c>
      <c r="C25" s="65" t="s">
        <v>97</v>
      </c>
      <c r="D25" s="21">
        <v>218520</v>
      </c>
      <c r="E25" s="96" t="s">
        <v>193</v>
      </c>
      <c r="F25" s="21"/>
      <c r="G25" s="21" t="s">
        <v>82</v>
      </c>
      <c r="H25" s="21"/>
      <c r="I25" s="9" t="s">
        <v>117</v>
      </c>
      <c r="J25" s="9" t="s">
        <v>98</v>
      </c>
      <c r="K25" s="9">
        <v>250000</v>
      </c>
      <c r="L25" s="129" t="s">
        <v>117</v>
      </c>
    </row>
    <row r="26" spans="1:12" s="63" customFormat="1" ht="62.25" customHeight="1">
      <c r="A26" s="65" t="s">
        <v>92</v>
      </c>
      <c r="B26" s="138" t="s">
        <v>112</v>
      </c>
      <c r="C26" s="65" t="s">
        <v>97</v>
      </c>
      <c r="D26" s="208">
        <v>229000</v>
      </c>
      <c r="E26" s="96" t="s">
        <v>193</v>
      </c>
      <c r="F26" s="208"/>
      <c r="G26" s="21" t="s">
        <v>82</v>
      </c>
      <c r="H26" s="208"/>
      <c r="I26" s="9" t="s">
        <v>117</v>
      </c>
      <c r="J26" s="9" t="s">
        <v>98</v>
      </c>
      <c r="K26" s="9">
        <v>250000</v>
      </c>
      <c r="L26" s="129" t="s">
        <v>117</v>
      </c>
    </row>
    <row r="27" spans="1:12" s="63" customFormat="1" ht="61.5" customHeight="1" thickBot="1">
      <c r="A27" s="65" t="s">
        <v>92</v>
      </c>
      <c r="B27" s="138" t="s">
        <v>13</v>
      </c>
      <c r="C27" s="65" t="s">
        <v>97</v>
      </c>
      <c r="D27" s="208">
        <v>204672</v>
      </c>
      <c r="E27" s="96" t="s">
        <v>193</v>
      </c>
      <c r="F27" s="208"/>
      <c r="G27" s="21" t="s">
        <v>82</v>
      </c>
      <c r="H27" s="208"/>
      <c r="I27" s="9" t="s">
        <v>117</v>
      </c>
      <c r="J27" s="9" t="s">
        <v>98</v>
      </c>
      <c r="K27" s="9">
        <v>250000</v>
      </c>
      <c r="L27" s="129" t="s">
        <v>117</v>
      </c>
    </row>
    <row r="28" spans="1:37" s="63" customFormat="1" ht="11.25" customHeight="1" hidden="1">
      <c r="A28" s="65" t="s">
        <v>92</v>
      </c>
      <c r="B28" s="130" t="s">
        <v>205</v>
      </c>
      <c r="C28" s="63" t="s">
        <v>37</v>
      </c>
      <c r="D28" s="70">
        <v>229008</v>
      </c>
      <c r="E28" s="97" t="s">
        <v>193</v>
      </c>
      <c r="F28" s="70"/>
      <c r="G28" s="63">
        <v>50000</v>
      </c>
      <c r="H28" s="70"/>
      <c r="I28" s="65" t="s">
        <v>117</v>
      </c>
      <c r="J28" s="65" t="s">
        <v>98</v>
      </c>
      <c r="K28" s="65">
        <v>250000</v>
      </c>
      <c r="L28" s="131" t="s">
        <v>117</v>
      </c>
      <c r="U28" s="64"/>
      <c r="AA28" s="65"/>
      <c r="AK28" s="65"/>
    </row>
    <row r="29" spans="1:37" s="63" customFormat="1" ht="11.25" customHeight="1" hidden="1">
      <c r="A29" s="65" t="s">
        <v>92</v>
      </c>
      <c r="B29" s="130" t="s">
        <v>206</v>
      </c>
      <c r="C29" s="63" t="s">
        <v>38</v>
      </c>
      <c r="D29" s="70">
        <v>212376</v>
      </c>
      <c r="E29" s="97" t="s">
        <v>193</v>
      </c>
      <c r="F29" s="70"/>
      <c r="G29" s="63">
        <v>60000</v>
      </c>
      <c r="H29" s="70"/>
      <c r="I29" s="65" t="s">
        <v>117</v>
      </c>
      <c r="J29" s="65" t="s">
        <v>98</v>
      </c>
      <c r="K29" s="65">
        <v>250000</v>
      </c>
      <c r="L29" s="131" t="s">
        <v>117</v>
      </c>
      <c r="U29" s="64"/>
      <c r="AA29" s="65"/>
      <c r="AK29" s="65"/>
    </row>
    <row r="30" spans="1:37" s="63" customFormat="1" ht="11.25" customHeight="1" hidden="1">
      <c r="A30" s="65" t="s">
        <v>92</v>
      </c>
      <c r="B30" s="130" t="s">
        <v>207</v>
      </c>
      <c r="C30" s="63" t="s">
        <v>39</v>
      </c>
      <c r="D30" s="70">
        <v>214008</v>
      </c>
      <c r="E30" s="97" t="s">
        <v>193</v>
      </c>
      <c r="F30" s="70"/>
      <c r="G30" s="63">
        <v>50000</v>
      </c>
      <c r="H30" s="70"/>
      <c r="I30" s="65" t="s">
        <v>117</v>
      </c>
      <c r="J30" s="65" t="s">
        <v>98</v>
      </c>
      <c r="K30" s="65">
        <v>250000</v>
      </c>
      <c r="L30" s="131" t="s">
        <v>117</v>
      </c>
      <c r="U30" s="64"/>
      <c r="AA30" s="65"/>
      <c r="AK30" s="65"/>
    </row>
    <row r="31" spans="1:37" s="63" customFormat="1" ht="11.25" customHeight="1" hidden="1">
      <c r="A31" s="65" t="s">
        <v>92</v>
      </c>
      <c r="B31" s="130" t="s">
        <v>208</v>
      </c>
      <c r="C31" s="63" t="s">
        <v>40</v>
      </c>
      <c r="D31" s="70">
        <v>222600</v>
      </c>
      <c r="E31" s="97" t="s">
        <v>193</v>
      </c>
      <c r="F31" s="70"/>
      <c r="G31" s="63" t="s">
        <v>0</v>
      </c>
      <c r="H31" s="70"/>
      <c r="I31" s="65" t="s">
        <v>117</v>
      </c>
      <c r="J31" s="65" t="s">
        <v>98</v>
      </c>
      <c r="K31" s="65">
        <v>250000</v>
      </c>
      <c r="L31" s="131" t="s">
        <v>117</v>
      </c>
      <c r="U31" s="64"/>
      <c r="AA31" s="65"/>
      <c r="AK31" s="65"/>
    </row>
    <row r="32" spans="1:37" s="63" customFormat="1" ht="11.25" customHeight="1" hidden="1">
      <c r="A32" s="65" t="s">
        <v>92</v>
      </c>
      <c r="B32" s="130" t="s">
        <v>209</v>
      </c>
      <c r="C32" s="63" t="s">
        <v>41</v>
      </c>
      <c r="D32" s="70">
        <v>216888</v>
      </c>
      <c r="E32" s="97" t="s">
        <v>193</v>
      </c>
      <c r="F32" s="70"/>
      <c r="G32" s="63">
        <v>60000</v>
      </c>
      <c r="H32" s="70"/>
      <c r="I32" s="65" t="s">
        <v>117</v>
      </c>
      <c r="J32" s="65" t="s">
        <v>98</v>
      </c>
      <c r="K32" s="65">
        <v>250000</v>
      </c>
      <c r="L32" s="131" t="s">
        <v>117</v>
      </c>
      <c r="U32" s="64"/>
      <c r="AA32" s="65"/>
      <c r="AK32" s="65"/>
    </row>
    <row r="33" spans="1:37" s="63" customFormat="1" ht="11.25" customHeight="1" hidden="1">
      <c r="A33" s="65" t="s">
        <v>92</v>
      </c>
      <c r="B33" s="130" t="s">
        <v>210</v>
      </c>
      <c r="C33" s="63" t="s">
        <v>42</v>
      </c>
      <c r="D33" s="70">
        <v>233232</v>
      </c>
      <c r="E33" s="97" t="s">
        <v>193</v>
      </c>
      <c r="F33" s="70"/>
      <c r="G33" s="63" t="s">
        <v>0</v>
      </c>
      <c r="H33" s="70"/>
      <c r="I33" s="65" t="s">
        <v>117</v>
      </c>
      <c r="J33" s="65" t="s">
        <v>98</v>
      </c>
      <c r="K33" s="65">
        <v>250000</v>
      </c>
      <c r="L33" s="131" t="s">
        <v>117</v>
      </c>
      <c r="U33" s="64"/>
      <c r="AA33" s="65"/>
      <c r="AK33" s="65"/>
    </row>
    <row r="34" spans="1:37" s="63" customFormat="1" ht="11.25" customHeight="1" hidden="1">
      <c r="A34" s="65" t="s">
        <v>92</v>
      </c>
      <c r="B34" s="130" t="s">
        <v>211</v>
      </c>
      <c r="C34" s="63" t="s">
        <v>43</v>
      </c>
      <c r="D34" s="70">
        <v>216924</v>
      </c>
      <c r="E34" s="97" t="s">
        <v>193</v>
      </c>
      <c r="F34" s="70"/>
      <c r="G34" s="63" t="s">
        <v>0</v>
      </c>
      <c r="H34" s="70"/>
      <c r="I34" s="65" t="s">
        <v>117</v>
      </c>
      <c r="J34" s="65" t="s">
        <v>98</v>
      </c>
      <c r="K34" s="65">
        <v>250000</v>
      </c>
      <c r="L34" s="131" t="s">
        <v>117</v>
      </c>
      <c r="U34" s="64"/>
      <c r="AA34" s="65"/>
      <c r="AK34" s="65"/>
    </row>
    <row r="35" spans="1:37" s="63" customFormat="1" ht="11.25" customHeight="1" hidden="1">
      <c r="A35" s="65" t="s">
        <v>92</v>
      </c>
      <c r="B35" s="130" t="s">
        <v>212</v>
      </c>
      <c r="C35" s="63" t="s">
        <v>44</v>
      </c>
      <c r="D35" s="70">
        <v>239016</v>
      </c>
      <c r="E35" s="97" t="s">
        <v>193</v>
      </c>
      <c r="F35" s="70"/>
      <c r="G35" s="63">
        <v>50000</v>
      </c>
      <c r="H35" s="70"/>
      <c r="I35" s="65" t="s">
        <v>117</v>
      </c>
      <c r="J35" s="65" t="s">
        <v>98</v>
      </c>
      <c r="K35" s="65">
        <v>250000</v>
      </c>
      <c r="L35" s="131" t="s">
        <v>117</v>
      </c>
      <c r="U35" s="64"/>
      <c r="AA35" s="65"/>
      <c r="AK35" s="65"/>
    </row>
    <row r="36" spans="1:37" s="63" customFormat="1" ht="11.25" customHeight="1" hidden="1">
      <c r="A36" s="65" t="s">
        <v>92</v>
      </c>
      <c r="B36" s="130" t="s">
        <v>213</v>
      </c>
      <c r="C36" s="63" t="s">
        <v>45</v>
      </c>
      <c r="D36" s="70">
        <v>254484</v>
      </c>
      <c r="E36" s="97" t="s">
        <v>193</v>
      </c>
      <c r="F36" s="70"/>
      <c r="G36" s="63" t="s">
        <v>0</v>
      </c>
      <c r="H36" s="70"/>
      <c r="I36" s="65" t="s">
        <v>117</v>
      </c>
      <c r="J36" s="65" t="s">
        <v>98</v>
      </c>
      <c r="K36" s="65">
        <v>250000</v>
      </c>
      <c r="L36" s="131" t="s">
        <v>117</v>
      </c>
      <c r="U36" s="64"/>
      <c r="AA36" s="65"/>
      <c r="AK36" s="65"/>
    </row>
    <row r="37" spans="1:37" s="63" customFormat="1" ht="11.25" customHeight="1" hidden="1">
      <c r="A37" s="65" t="s">
        <v>92</v>
      </c>
      <c r="B37" s="130" t="s">
        <v>214</v>
      </c>
      <c r="C37" s="63" t="s">
        <v>46</v>
      </c>
      <c r="D37" s="70">
        <v>248316</v>
      </c>
      <c r="E37" s="97" t="s">
        <v>193</v>
      </c>
      <c r="F37" s="70"/>
      <c r="G37" s="63">
        <v>60000</v>
      </c>
      <c r="H37" s="70"/>
      <c r="I37" s="65" t="s">
        <v>117</v>
      </c>
      <c r="J37" s="65" t="s">
        <v>98</v>
      </c>
      <c r="K37" s="65">
        <v>250000</v>
      </c>
      <c r="L37" s="131" t="s">
        <v>117</v>
      </c>
      <c r="U37" s="64"/>
      <c r="AA37" s="65"/>
      <c r="AK37" s="65"/>
    </row>
    <row r="38" spans="1:37" s="63" customFormat="1" ht="11.25" customHeight="1" hidden="1">
      <c r="A38" s="65" t="s">
        <v>92</v>
      </c>
      <c r="B38" s="130" t="s">
        <v>215</v>
      </c>
      <c r="C38" s="63" t="s">
        <v>110</v>
      </c>
      <c r="D38" s="70">
        <v>197124</v>
      </c>
      <c r="E38" s="97" t="s">
        <v>193</v>
      </c>
      <c r="F38" s="70"/>
      <c r="G38" s="63" t="s">
        <v>0</v>
      </c>
      <c r="H38" s="70"/>
      <c r="I38" s="65" t="s">
        <v>117</v>
      </c>
      <c r="J38" s="65" t="s">
        <v>98</v>
      </c>
      <c r="K38" s="65">
        <v>250000</v>
      </c>
      <c r="L38" s="131" t="s">
        <v>117</v>
      </c>
      <c r="U38" s="64"/>
      <c r="AA38" s="65"/>
      <c r="AK38" s="65"/>
    </row>
    <row r="39" spans="1:37" s="63" customFormat="1" ht="11.25" customHeight="1" hidden="1">
      <c r="A39" s="65" t="s">
        <v>92</v>
      </c>
      <c r="B39" s="130" t="s">
        <v>216</v>
      </c>
      <c r="C39" s="63" t="s">
        <v>47</v>
      </c>
      <c r="D39" s="70">
        <v>216108</v>
      </c>
      <c r="E39" s="97" t="s">
        <v>193</v>
      </c>
      <c r="F39" s="70"/>
      <c r="G39" s="63">
        <v>36804</v>
      </c>
      <c r="H39" s="70"/>
      <c r="I39" s="65" t="s">
        <v>117</v>
      </c>
      <c r="J39" s="65" t="s">
        <v>98</v>
      </c>
      <c r="K39" s="65">
        <v>250000</v>
      </c>
      <c r="L39" s="131" t="s">
        <v>117</v>
      </c>
      <c r="U39" s="64"/>
      <c r="AA39" s="65"/>
      <c r="AK39" s="65"/>
    </row>
    <row r="40" spans="1:37" s="63" customFormat="1" ht="11.25" customHeight="1" hidden="1">
      <c r="A40" s="65" t="s">
        <v>92</v>
      </c>
      <c r="B40" s="130" t="s">
        <v>217</v>
      </c>
      <c r="C40" s="63" t="s">
        <v>48</v>
      </c>
      <c r="D40" s="70">
        <v>216444</v>
      </c>
      <c r="E40" s="97" t="s">
        <v>193</v>
      </c>
      <c r="F40" s="70"/>
      <c r="G40" s="63" t="s">
        <v>0</v>
      </c>
      <c r="H40" s="70"/>
      <c r="I40" s="65" t="s">
        <v>117</v>
      </c>
      <c r="J40" s="65" t="s">
        <v>98</v>
      </c>
      <c r="K40" s="65">
        <v>250000</v>
      </c>
      <c r="L40" s="131" t="s">
        <v>117</v>
      </c>
      <c r="U40" s="64"/>
      <c r="AA40" s="65"/>
      <c r="AK40" s="65"/>
    </row>
    <row r="41" spans="1:37" s="63" customFormat="1" ht="11.25" customHeight="1" hidden="1">
      <c r="A41" s="65" t="s">
        <v>92</v>
      </c>
      <c r="B41" s="130" t="s">
        <v>218</v>
      </c>
      <c r="C41" s="63" t="s">
        <v>49</v>
      </c>
      <c r="D41" s="70">
        <v>214008</v>
      </c>
      <c r="E41" s="97" t="s">
        <v>193</v>
      </c>
      <c r="F41" s="70"/>
      <c r="G41" s="63" t="s">
        <v>0</v>
      </c>
      <c r="H41" s="70"/>
      <c r="I41" s="65" t="s">
        <v>117</v>
      </c>
      <c r="J41" s="65" t="s">
        <v>98</v>
      </c>
      <c r="K41" s="65">
        <v>250000</v>
      </c>
      <c r="L41" s="131" t="s">
        <v>117</v>
      </c>
      <c r="U41" s="64"/>
      <c r="AA41" s="65"/>
      <c r="AK41" s="65"/>
    </row>
    <row r="42" spans="1:37" s="63" customFormat="1" ht="11.25" customHeight="1" hidden="1">
      <c r="A42" s="65" t="s">
        <v>92</v>
      </c>
      <c r="B42" s="130" t="s">
        <v>219</v>
      </c>
      <c r="C42" s="63" t="s">
        <v>50</v>
      </c>
      <c r="D42" s="70">
        <v>230004</v>
      </c>
      <c r="E42" s="97" t="s">
        <v>193</v>
      </c>
      <c r="F42" s="70"/>
      <c r="G42" s="63">
        <v>60000</v>
      </c>
      <c r="H42" s="70"/>
      <c r="I42" s="65" t="s">
        <v>117</v>
      </c>
      <c r="J42" s="65" t="s">
        <v>98</v>
      </c>
      <c r="K42" s="65">
        <v>250000</v>
      </c>
      <c r="L42" s="131" t="s">
        <v>117</v>
      </c>
      <c r="U42" s="64"/>
      <c r="AA42" s="65"/>
      <c r="AK42" s="65"/>
    </row>
    <row r="43" spans="1:37" s="63" customFormat="1" ht="11.25" customHeight="1" hidden="1">
      <c r="A43" s="65" t="s">
        <v>92</v>
      </c>
      <c r="B43" s="130" t="s">
        <v>220</v>
      </c>
      <c r="C43" s="63" t="s">
        <v>51</v>
      </c>
      <c r="D43" s="70">
        <v>215304</v>
      </c>
      <c r="E43" s="97" t="s">
        <v>193</v>
      </c>
      <c r="F43" s="70"/>
      <c r="G43" s="63">
        <v>50000</v>
      </c>
      <c r="H43" s="70"/>
      <c r="I43" s="65" t="s">
        <v>117</v>
      </c>
      <c r="J43" s="65" t="s">
        <v>98</v>
      </c>
      <c r="K43" s="65">
        <v>250000</v>
      </c>
      <c r="L43" s="131" t="s">
        <v>117</v>
      </c>
      <c r="U43" s="64"/>
      <c r="AA43" s="65"/>
      <c r="AK43" s="65"/>
    </row>
    <row r="44" spans="1:37" s="63" customFormat="1" ht="11.25" customHeight="1" hidden="1">
      <c r="A44" s="65" t="s">
        <v>92</v>
      </c>
      <c r="B44" s="130" t="s">
        <v>221</v>
      </c>
      <c r="C44" s="63" t="s">
        <v>52</v>
      </c>
      <c r="D44" s="70">
        <v>240216</v>
      </c>
      <c r="E44" s="97" t="s">
        <v>193</v>
      </c>
      <c r="F44" s="70"/>
      <c r="G44" s="63" t="s">
        <v>0</v>
      </c>
      <c r="H44" s="70"/>
      <c r="I44" s="65" t="s">
        <v>117</v>
      </c>
      <c r="J44" s="65" t="s">
        <v>98</v>
      </c>
      <c r="K44" s="65">
        <v>250000</v>
      </c>
      <c r="L44" s="131" t="s">
        <v>117</v>
      </c>
      <c r="U44" s="64"/>
      <c r="AA44" s="65"/>
      <c r="AK44" s="65"/>
    </row>
    <row r="45" spans="1:37" s="63" customFormat="1" ht="11.25" customHeight="1" hidden="1">
      <c r="A45" s="65" t="s">
        <v>92</v>
      </c>
      <c r="B45" s="130" t="s">
        <v>222</v>
      </c>
      <c r="C45" s="63" t="s">
        <v>53</v>
      </c>
      <c r="D45" s="70">
        <v>239688</v>
      </c>
      <c r="E45" s="97" t="s">
        <v>193</v>
      </c>
      <c r="F45" s="70"/>
      <c r="G45" s="63">
        <v>60000</v>
      </c>
      <c r="H45" s="70"/>
      <c r="I45" s="65" t="s">
        <v>117</v>
      </c>
      <c r="J45" s="65" t="s">
        <v>98</v>
      </c>
      <c r="K45" s="65">
        <v>250000</v>
      </c>
      <c r="L45" s="131" t="s">
        <v>117</v>
      </c>
      <c r="U45" s="64"/>
      <c r="AA45" s="65"/>
      <c r="AK45" s="65"/>
    </row>
    <row r="46" spans="1:37" s="63" customFormat="1" ht="11.25" customHeight="1" hidden="1">
      <c r="A46" s="65" t="s">
        <v>92</v>
      </c>
      <c r="B46" s="130" t="s">
        <v>223</v>
      </c>
      <c r="C46" s="63" t="s">
        <v>54</v>
      </c>
      <c r="D46" s="70">
        <v>239004</v>
      </c>
      <c r="E46" s="97" t="s">
        <v>193</v>
      </c>
      <c r="F46" s="70"/>
      <c r="G46" s="63" t="s">
        <v>0</v>
      </c>
      <c r="H46" s="70"/>
      <c r="I46" s="65" t="s">
        <v>117</v>
      </c>
      <c r="J46" s="65" t="s">
        <v>98</v>
      </c>
      <c r="K46" s="65">
        <v>250000</v>
      </c>
      <c r="L46" s="131" t="s">
        <v>117</v>
      </c>
      <c r="U46" s="64"/>
      <c r="AA46" s="65"/>
      <c r="AK46" s="65"/>
    </row>
    <row r="47" spans="1:37" s="63" customFormat="1" ht="11.25" customHeight="1" hidden="1">
      <c r="A47" s="65" t="s">
        <v>92</v>
      </c>
      <c r="B47" s="130" t="s">
        <v>224</v>
      </c>
      <c r="C47" s="63" t="s">
        <v>55</v>
      </c>
      <c r="D47" s="70">
        <v>262440</v>
      </c>
      <c r="E47" s="97" t="s">
        <v>193</v>
      </c>
      <c r="F47" s="70"/>
      <c r="G47" s="63">
        <v>60000</v>
      </c>
      <c r="H47" s="70"/>
      <c r="I47" s="65" t="s">
        <v>117</v>
      </c>
      <c r="J47" s="65" t="s">
        <v>98</v>
      </c>
      <c r="K47" s="65">
        <v>250000</v>
      </c>
      <c r="L47" s="131" t="s">
        <v>117</v>
      </c>
      <c r="U47" s="64"/>
      <c r="AA47" s="65"/>
      <c r="AK47" s="65"/>
    </row>
    <row r="48" spans="1:37" s="63" customFormat="1" ht="11.25" customHeight="1" hidden="1">
      <c r="A48" s="65" t="s">
        <v>92</v>
      </c>
      <c r="B48" s="130" t="s">
        <v>225</v>
      </c>
      <c r="C48" s="63" t="s">
        <v>56</v>
      </c>
      <c r="D48" s="70">
        <v>212376</v>
      </c>
      <c r="E48" s="97" t="s">
        <v>193</v>
      </c>
      <c r="F48" s="70"/>
      <c r="G48" s="63">
        <v>60000</v>
      </c>
      <c r="H48" s="70"/>
      <c r="I48" s="65" t="s">
        <v>117</v>
      </c>
      <c r="J48" s="65" t="s">
        <v>98</v>
      </c>
      <c r="K48" s="65">
        <v>250000</v>
      </c>
      <c r="L48" s="131" t="s">
        <v>117</v>
      </c>
      <c r="U48" s="64"/>
      <c r="AA48" s="65"/>
      <c r="AK48" s="65"/>
    </row>
    <row r="49" spans="1:37" s="63" customFormat="1" ht="57" customHeight="1" hidden="1">
      <c r="A49" s="65" t="s">
        <v>92</v>
      </c>
      <c r="B49" s="130" t="s">
        <v>226</v>
      </c>
      <c r="C49" s="63" t="s">
        <v>57</v>
      </c>
      <c r="D49" s="70">
        <v>232452</v>
      </c>
      <c r="E49" s="97" t="s">
        <v>193</v>
      </c>
      <c r="F49" s="70"/>
      <c r="G49" s="63">
        <v>60000</v>
      </c>
      <c r="H49" s="70"/>
      <c r="I49" s="65" t="s">
        <v>117</v>
      </c>
      <c r="J49" s="65" t="s">
        <v>98</v>
      </c>
      <c r="K49" s="65">
        <v>250000</v>
      </c>
      <c r="L49" s="131" t="s">
        <v>117</v>
      </c>
      <c r="U49" s="64"/>
      <c r="AA49" s="65"/>
      <c r="AK49" s="65"/>
    </row>
    <row r="50" spans="1:37" s="63" customFormat="1" ht="58.5" customHeight="1" hidden="1" thickBot="1">
      <c r="A50" s="65" t="s">
        <v>92</v>
      </c>
      <c r="B50" s="130" t="s">
        <v>227</v>
      </c>
      <c r="C50" s="63" t="s">
        <v>58</v>
      </c>
      <c r="D50" s="70">
        <v>239004</v>
      </c>
      <c r="E50" s="97" t="s">
        <v>193</v>
      </c>
      <c r="F50" s="70"/>
      <c r="G50" s="63">
        <v>50000</v>
      </c>
      <c r="H50" s="70"/>
      <c r="I50" s="65" t="s">
        <v>117</v>
      </c>
      <c r="J50" s="65" t="s">
        <v>98</v>
      </c>
      <c r="K50" s="65">
        <v>250000</v>
      </c>
      <c r="L50" s="131" t="s">
        <v>117</v>
      </c>
      <c r="U50" s="64"/>
      <c r="AA50" s="65"/>
      <c r="AK50" s="65"/>
    </row>
    <row r="51" spans="1:130" s="141" customFormat="1" ht="36" customHeight="1" thickBot="1">
      <c r="A51" s="140"/>
      <c r="B51" s="176" t="s">
        <v>101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8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</row>
    <row r="52" spans="1:35" s="9" customFormat="1" ht="22.5">
      <c r="A52" s="9" t="s">
        <v>93</v>
      </c>
      <c r="B52" s="137" t="s">
        <v>204</v>
      </c>
      <c r="C52" s="9" t="s">
        <v>101</v>
      </c>
      <c r="D52" s="9">
        <v>245484</v>
      </c>
      <c r="E52" s="96" t="s">
        <v>235</v>
      </c>
      <c r="F52" s="9" t="s">
        <v>98</v>
      </c>
      <c r="G52" s="9" t="s">
        <v>98</v>
      </c>
      <c r="H52" s="9" t="s">
        <v>163</v>
      </c>
      <c r="I52" s="9" t="s">
        <v>117</v>
      </c>
      <c r="J52" s="9" t="s">
        <v>98</v>
      </c>
      <c r="L52" s="129" t="s">
        <v>117</v>
      </c>
      <c r="AG52" s="68"/>
      <c r="AH52" s="68"/>
      <c r="AI52" s="69"/>
    </row>
    <row r="53" spans="1:12" s="9" customFormat="1" ht="23.25" thickBot="1">
      <c r="A53" s="9" t="s">
        <v>93</v>
      </c>
      <c r="B53" s="139" t="s">
        <v>228</v>
      </c>
      <c r="C53" s="132" t="s">
        <v>102</v>
      </c>
      <c r="D53" s="132">
        <v>217193</v>
      </c>
      <c r="E53" s="133" t="s">
        <v>235</v>
      </c>
      <c r="F53" s="132" t="s">
        <v>98</v>
      </c>
      <c r="G53" s="132" t="s">
        <v>98</v>
      </c>
      <c r="H53" s="132"/>
      <c r="I53" s="132" t="s">
        <v>117</v>
      </c>
      <c r="J53" s="132" t="s">
        <v>98</v>
      </c>
      <c r="K53" s="132"/>
      <c r="L53" s="134" t="s">
        <v>117</v>
      </c>
    </row>
    <row r="54" spans="1:26" ht="12.75">
      <c r="A54" s="71" t="s">
        <v>113</v>
      </c>
      <c r="D54" s="13"/>
      <c r="F54" s="13"/>
      <c r="G54" s="13"/>
      <c r="H54" s="13"/>
      <c r="R54" s="11"/>
      <c r="Z54" s="13"/>
    </row>
    <row r="55" ht="12.75">
      <c r="R55" s="11"/>
    </row>
    <row r="56" ht="12.75">
      <c r="R56" s="11"/>
    </row>
    <row r="57" ht="12.75">
      <c r="R57" s="11"/>
    </row>
    <row r="58" ht="12.75">
      <c r="R58" s="11"/>
    </row>
    <row r="59" ht="12.75">
      <c r="R59" s="11"/>
    </row>
    <row r="60" ht="12.75">
      <c r="R60" s="11"/>
    </row>
    <row r="61" ht="12.75">
      <c r="R61" s="11"/>
    </row>
    <row r="62" ht="12.75">
      <c r="R62" s="11"/>
    </row>
    <row r="63" spans="5:18" ht="12.75">
      <c r="E63" s="99"/>
      <c r="R63" s="11"/>
    </row>
    <row r="64" spans="2:26" s="8" customFormat="1" ht="12.75">
      <c r="B64" s="80"/>
      <c r="D64" s="72"/>
      <c r="E64" s="100"/>
      <c r="F64" s="72"/>
      <c r="G64" s="72"/>
      <c r="H64" s="72"/>
      <c r="Z64" s="15"/>
    </row>
    <row r="65" spans="4:18" ht="12.75">
      <c r="D65" s="73"/>
      <c r="E65" s="101"/>
      <c r="F65" s="73"/>
      <c r="G65" s="73"/>
      <c r="H65" s="73"/>
      <c r="R65" s="11"/>
    </row>
    <row r="66" spans="4:26" ht="13.5" customHeight="1">
      <c r="D66" s="74"/>
      <c r="F66" s="74"/>
      <c r="G66" s="74"/>
      <c r="H66" s="74"/>
      <c r="R66" s="11"/>
      <c r="Z66" s="11"/>
    </row>
    <row r="67" ht="12.75">
      <c r="R67" s="11"/>
    </row>
    <row r="68" ht="12.75">
      <c r="R68" s="11"/>
    </row>
    <row r="69" ht="12.75">
      <c r="R69" s="11"/>
    </row>
    <row r="70" ht="12.75">
      <c r="R70" s="11"/>
    </row>
    <row r="71" spans="5:18" ht="12.75">
      <c r="E71" s="102"/>
      <c r="R71" s="11"/>
    </row>
    <row r="72" spans="2:8" s="8" customFormat="1" ht="11.25">
      <c r="B72" s="80"/>
      <c r="D72" s="75"/>
      <c r="E72" s="78"/>
      <c r="F72" s="75"/>
      <c r="G72" s="75"/>
      <c r="H72" s="75"/>
    </row>
    <row r="73" spans="1:26" ht="11.25">
      <c r="A73" s="11"/>
      <c r="D73" s="11"/>
      <c r="E73" s="77"/>
      <c r="F73" s="11"/>
      <c r="G73" s="11"/>
      <c r="H73" s="11"/>
      <c r="R73" s="11"/>
      <c r="Z73" s="11"/>
    </row>
    <row r="74" spans="2:35" s="9" customFormat="1" ht="12.75">
      <c r="B74" s="81"/>
      <c r="E74" s="77"/>
      <c r="AC74" s="10"/>
      <c r="AD74" s="10"/>
      <c r="AE74" s="10"/>
      <c r="AF74" s="67"/>
      <c r="AG74" s="68"/>
      <c r="AH74" s="68"/>
      <c r="AI74" s="69"/>
    </row>
    <row r="75" spans="2:35" s="9" customFormat="1" ht="12.75">
      <c r="B75" s="81"/>
      <c r="E75" s="77"/>
      <c r="AC75" s="10"/>
      <c r="AD75" s="10"/>
      <c r="AE75" s="10"/>
      <c r="AF75" s="67"/>
      <c r="AG75" s="68"/>
      <c r="AH75" s="68"/>
      <c r="AI75" s="69"/>
    </row>
    <row r="76" spans="2:35" s="9" customFormat="1" ht="12.75">
      <c r="B76" s="81"/>
      <c r="E76" s="98"/>
      <c r="AC76" s="10"/>
      <c r="AD76" s="10"/>
      <c r="AE76" s="10"/>
      <c r="AF76" s="67"/>
      <c r="AG76" s="68"/>
      <c r="AH76" s="68"/>
      <c r="AI76" s="69"/>
    </row>
    <row r="77" ht="12.75">
      <c r="R77" s="11"/>
    </row>
    <row r="78" spans="5:18" ht="12.75">
      <c r="E78" s="77"/>
      <c r="R78" s="11"/>
    </row>
    <row r="79" spans="2:35" s="9" customFormat="1" ht="12.75">
      <c r="B79" s="81"/>
      <c r="E79" s="98"/>
      <c r="AG79" s="68"/>
      <c r="AH79" s="68"/>
      <c r="AI79" s="69"/>
    </row>
    <row r="80" ht="12.75">
      <c r="R80" s="11"/>
    </row>
    <row r="81" ht="12.75">
      <c r="R81" s="11"/>
    </row>
    <row r="82" spans="5:18" ht="12.75">
      <c r="E82" s="77"/>
      <c r="R82" s="11"/>
    </row>
    <row r="83" spans="1:5" s="9" customFormat="1" ht="11.25">
      <c r="A83" s="16"/>
      <c r="B83" s="81"/>
      <c r="E83" s="77"/>
    </row>
    <row r="84" spans="1:22" s="9" customFormat="1" ht="11.25">
      <c r="A84" s="16"/>
      <c r="B84" s="82"/>
      <c r="E84" s="103"/>
      <c r="V84" s="18"/>
    </row>
    <row r="85" spans="1:29" s="17" customFormat="1" ht="11.25">
      <c r="A85" s="19"/>
      <c r="B85" s="83"/>
      <c r="E85" s="77"/>
      <c r="P85" s="20"/>
      <c r="Q85" s="20"/>
      <c r="S85" s="20"/>
      <c r="W85" s="20"/>
      <c r="AA85" s="20"/>
      <c r="AB85" s="20"/>
      <c r="AC85" s="20"/>
    </row>
    <row r="86" spans="2:35" s="9" customFormat="1" ht="12.75">
      <c r="B86" s="81"/>
      <c r="E86" s="98"/>
      <c r="AG86" s="68"/>
      <c r="AH86" s="68"/>
      <c r="AI86" s="69"/>
    </row>
  </sheetData>
  <mergeCells count="3">
    <mergeCell ref="B2:L2"/>
    <mergeCell ref="B20:L20"/>
    <mergeCell ref="B51:L51"/>
  </mergeCells>
  <printOptions gridLines="1"/>
  <pageMargins left="0.65" right="0.65" top="0.75" bottom="0.75" header="0.5" footer="0.5"/>
  <pageSetup fitToHeight="2" fitToWidth="1" horizontalDpi="600" verticalDpi="600" orientation="portrait" scale="10" r:id="rId1"/>
  <headerFooter alignWithMargins="0">
    <oddHeader>&amp;C&amp;"Arial,Bold"&amp;12Table 2: Comparison of Executive Perks at UC, CSU and Community Colleges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D22" sqref="D22"/>
    </sheetView>
  </sheetViews>
  <sheetFormatPr defaultColWidth="9.140625" defaultRowHeight="12.75"/>
  <cols>
    <col min="1" max="1" width="1.421875" style="26" customWidth="1"/>
    <col min="2" max="2" width="30.28125" style="38" bestFit="1" customWidth="1"/>
    <col min="3" max="3" width="9.8515625" style="31" customWidth="1"/>
    <col min="4" max="5" width="9.28125" style="38" customWidth="1"/>
    <col min="6" max="6" width="0.71875" style="26" customWidth="1"/>
    <col min="7" max="16384" width="9.140625" style="26" customWidth="1"/>
  </cols>
  <sheetData>
    <row r="1" spans="1:6" ht="4.5" customHeight="1">
      <c r="A1" s="22"/>
      <c r="B1" s="23"/>
      <c r="C1" s="24"/>
      <c r="D1" s="23"/>
      <c r="E1" s="23"/>
      <c r="F1" s="25"/>
    </row>
    <row r="2" spans="1:6" ht="33.75">
      <c r="A2" s="27"/>
      <c r="B2" s="86" t="s">
        <v>123</v>
      </c>
      <c r="C2" s="87" t="s">
        <v>124</v>
      </c>
      <c r="D2" s="28"/>
      <c r="E2" s="28"/>
      <c r="F2" s="29"/>
    </row>
    <row r="3" spans="1:6" ht="11.25">
      <c r="A3" s="27"/>
      <c r="B3" s="30" t="s">
        <v>125</v>
      </c>
      <c r="D3" s="28" t="s">
        <v>126</v>
      </c>
      <c r="E3" s="28" t="s">
        <v>127</v>
      </c>
      <c r="F3" s="29"/>
    </row>
    <row r="4" spans="1:6" s="37" customFormat="1" ht="11.25">
      <c r="A4" s="32"/>
      <c r="B4" s="33" t="s">
        <v>128</v>
      </c>
      <c r="C4" s="34">
        <v>300</v>
      </c>
      <c r="D4" s="35">
        <v>10.33</v>
      </c>
      <c r="E4" s="35">
        <v>13.52</v>
      </c>
      <c r="F4" s="36"/>
    </row>
    <row r="5" spans="1:6" ht="11.25">
      <c r="A5" s="27"/>
      <c r="B5" s="38" t="s">
        <v>129</v>
      </c>
      <c r="D5" s="39">
        <v>14.89</v>
      </c>
      <c r="E5" s="39">
        <v>20.77</v>
      </c>
      <c r="F5" s="29"/>
    </row>
    <row r="6" spans="1:6" ht="11.25">
      <c r="A6" s="27"/>
      <c r="B6" s="38" t="s">
        <v>130</v>
      </c>
      <c r="D6" s="39">
        <v>12.23</v>
      </c>
      <c r="E6" s="39">
        <v>18.34</v>
      </c>
      <c r="F6" s="29"/>
    </row>
    <row r="7" spans="1:6" ht="11.25">
      <c r="A7" s="27"/>
      <c r="D7" s="39"/>
      <c r="E7" s="39"/>
      <c r="F7" s="29"/>
    </row>
    <row r="8" spans="1:6" ht="11.25">
      <c r="A8" s="27"/>
      <c r="B8" s="40" t="s">
        <v>131</v>
      </c>
      <c r="D8" s="28" t="s">
        <v>126</v>
      </c>
      <c r="E8" s="28" t="s">
        <v>127</v>
      </c>
      <c r="F8" s="29"/>
    </row>
    <row r="9" spans="1:6" s="37" customFormat="1" ht="11.25">
      <c r="A9" s="32"/>
      <c r="B9" s="33" t="s">
        <v>132</v>
      </c>
      <c r="C9" s="34">
        <v>134</v>
      </c>
      <c r="D9" s="35">
        <v>11.42</v>
      </c>
      <c r="E9" s="35">
        <v>14.78</v>
      </c>
      <c r="F9" s="36"/>
    </row>
    <row r="10" spans="1:6" ht="11.25">
      <c r="A10" s="27"/>
      <c r="B10" s="38" t="s">
        <v>133</v>
      </c>
      <c r="D10" s="39">
        <v>13.91</v>
      </c>
      <c r="E10" s="39">
        <v>16.9</v>
      </c>
      <c r="F10" s="29"/>
    </row>
    <row r="11" spans="1:6" ht="11.25">
      <c r="A11" s="27"/>
      <c r="B11" s="38" t="s">
        <v>134</v>
      </c>
      <c r="D11" s="39">
        <v>12.23</v>
      </c>
      <c r="E11" s="39">
        <v>18.34</v>
      </c>
      <c r="F11" s="29"/>
    </row>
    <row r="12" spans="1:6" ht="11.25">
      <c r="A12" s="27"/>
      <c r="F12" s="29"/>
    </row>
    <row r="13" spans="1:6" ht="11.25">
      <c r="A13" s="27"/>
      <c r="B13" s="40" t="s">
        <v>135</v>
      </c>
      <c r="D13" s="28" t="s">
        <v>126</v>
      </c>
      <c r="E13" s="28" t="s">
        <v>127</v>
      </c>
      <c r="F13" s="29"/>
    </row>
    <row r="14" spans="1:6" s="37" customFormat="1" ht="11.25">
      <c r="A14" s="32"/>
      <c r="B14" s="33" t="s">
        <v>136</v>
      </c>
      <c r="C14" s="34">
        <v>185</v>
      </c>
      <c r="D14" s="35">
        <v>11.8</v>
      </c>
      <c r="E14" s="35">
        <v>15.35</v>
      </c>
      <c r="F14" s="36"/>
    </row>
    <row r="15" spans="1:6" ht="11.25">
      <c r="A15" s="27"/>
      <c r="B15" s="38" t="s">
        <v>137</v>
      </c>
      <c r="D15" s="39">
        <v>17.26</v>
      </c>
      <c r="E15" s="39">
        <v>20.7</v>
      </c>
      <c r="F15" s="29"/>
    </row>
    <row r="16" spans="1:6" ht="11.25">
      <c r="A16" s="27"/>
      <c r="B16" s="38" t="s">
        <v>138</v>
      </c>
      <c r="D16" s="39">
        <v>12.23</v>
      </c>
      <c r="E16" s="39">
        <v>18.34</v>
      </c>
      <c r="F16" s="29"/>
    </row>
    <row r="17" spans="1:6" ht="11.25">
      <c r="A17" s="27"/>
      <c r="D17" s="39"/>
      <c r="E17" s="39"/>
      <c r="F17" s="29"/>
    </row>
    <row r="18" spans="1:6" ht="11.25">
      <c r="A18" s="27"/>
      <c r="B18" s="40" t="s">
        <v>139</v>
      </c>
      <c r="D18" s="28" t="s">
        <v>126</v>
      </c>
      <c r="E18" s="28" t="s">
        <v>127</v>
      </c>
      <c r="F18" s="29"/>
    </row>
    <row r="19" spans="1:6" s="37" customFormat="1" ht="11.25">
      <c r="A19" s="32"/>
      <c r="B19" s="33" t="s">
        <v>140</v>
      </c>
      <c r="C19" s="34">
        <v>117</v>
      </c>
      <c r="D19" s="35">
        <v>10.77</v>
      </c>
      <c r="E19" s="35">
        <v>14.01</v>
      </c>
      <c r="F19" s="36"/>
    </row>
    <row r="20" spans="1:6" ht="11.25">
      <c r="A20" s="27"/>
      <c r="B20" s="38" t="s">
        <v>141</v>
      </c>
      <c r="D20" s="39">
        <v>13.3</v>
      </c>
      <c r="E20" s="39">
        <v>17.82</v>
      </c>
      <c r="F20" s="29"/>
    </row>
    <row r="21" spans="1:6" ht="11.25">
      <c r="A21" s="27"/>
      <c r="B21" s="38" t="s">
        <v>142</v>
      </c>
      <c r="D21" s="39">
        <v>12.23</v>
      </c>
      <c r="E21" s="39">
        <v>18.34</v>
      </c>
      <c r="F21" s="29"/>
    </row>
    <row r="22" spans="1:6" ht="11.25">
      <c r="A22" s="27"/>
      <c r="D22" s="39"/>
      <c r="E22" s="39"/>
      <c r="F22" s="29"/>
    </row>
    <row r="23" spans="1:6" ht="11.25">
      <c r="A23" s="27"/>
      <c r="B23" s="40" t="s">
        <v>143</v>
      </c>
      <c r="D23" s="28" t="s">
        <v>126</v>
      </c>
      <c r="E23" s="28" t="s">
        <v>127</v>
      </c>
      <c r="F23" s="29"/>
    </row>
    <row r="24" spans="1:6" s="37" customFormat="1" ht="11.25">
      <c r="A24" s="32"/>
      <c r="B24" s="33" t="s">
        <v>144</v>
      </c>
      <c r="C24" s="34">
        <v>113</v>
      </c>
      <c r="D24" s="35">
        <v>10.34</v>
      </c>
      <c r="E24" s="35">
        <v>13.76</v>
      </c>
      <c r="F24" s="36"/>
    </row>
    <row r="25" spans="1:6" ht="11.25">
      <c r="A25" s="27"/>
      <c r="B25" s="38" t="s">
        <v>145</v>
      </c>
      <c r="D25" s="39">
        <v>14.12</v>
      </c>
      <c r="E25" s="39">
        <v>17.07</v>
      </c>
      <c r="F25" s="29"/>
    </row>
    <row r="26" spans="1:6" ht="11.25">
      <c r="A26" s="27"/>
      <c r="B26" s="38" t="s">
        <v>146</v>
      </c>
      <c r="D26" s="39">
        <v>12.23</v>
      </c>
      <c r="E26" s="39">
        <v>18.34</v>
      </c>
      <c r="F26" s="29"/>
    </row>
    <row r="27" spans="1:6" ht="11.25">
      <c r="A27" s="27"/>
      <c r="D27" s="39"/>
      <c r="E27" s="39"/>
      <c r="F27" s="29"/>
    </row>
    <row r="28" spans="1:6" ht="11.25">
      <c r="A28" s="27"/>
      <c r="B28" s="40" t="s">
        <v>147</v>
      </c>
      <c r="D28" s="28" t="s">
        <v>126</v>
      </c>
      <c r="E28" s="28" t="s">
        <v>127</v>
      </c>
      <c r="F28" s="29"/>
    </row>
    <row r="29" spans="1:6" s="37" customFormat="1" ht="11.25">
      <c r="A29" s="32"/>
      <c r="B29" s="33" t="s">
        <v>148</v>
      </c>
      <c r="C29" s="34">
        <v>556</v>
      </c>
      <c r="D29" s="35">
        <v>10.14</v>
      </c>
      <c r="E29" s="35">
        <v>13.01</v>
      </c>
      <c r="F29" s="36"/>
    </row>
    <row r="30" spans="1:6" ht="11.25">
      <c r="A30" s="27"/>
      <c r="B30" s="38" t="s">
        <v>149</v>
      </c>
      <c r="D30" s="39">
        <v>13</v>
      </c>
      <c r="E30" s="39">
        <v>16.11</v>
      </c>
      <c r="F30" s="29"/>
    </row>
    <row r="31" spans="1:6" ht="11.25">
      <c r="A31" s="27"/>
      <c r="B31" s="38" t="s">
        <v>150</v>
      </c>
      <c r="D31" s="39">
        <v>12.23</v>
      </c>
      <c r="E31" s="39">
        <v>18.34</v>
      </c>
      <c r="F31" s="29"/>
    </row>
    <row r="32" spans="1:6" ht="11.25">
      <c r="A32" s="27"/>
      <c r="D32" s="39"/>
      <c r="E32" s="39"/>
      <c r="F32" s="29"/>
    </row>
    <row r="33" spans="1:6" ht="11.25">
      <c r="A33" s="27"/>
      <c r="B33" s="40" t="s">
        <v>151</v>
      </c>
      <c r="D33" s="28" t="s">
        <v>126</v>
      </c>
      <c r="E33" s="28" t="s">
        <v>127</v>
      </c>
      <c r="F33" s="29"/>
    </row>
    <row r="34" spans="1:6" s="37" customFormat="1" ht="11.25">
      <c r="A34" s="32"/>
      <c r="B34" s="33" t="s">
        <v>152</v>
      </c>
      <c r="C34" s="34">
        <v>80</v>
      </c>
      <c r="D34" s="35">
        <v>10.14</v>
      </c>
      <c r="E34" s="35">
        <v>13.01</v>
      </c>
      <c r="F34" s="36"/>
    </row>
    <row r="35" spans="1:6" ht="11.25">
      <c r="A35" s="27"/>
      <c r="B35" s="38" t="s">
        <v>153</v>
      </c>
      <c r="D35" s="39">
        <v>13.91</v>
      </c>
      <c r="E35" s="39">
        <v>17.75</v>
      </c>
      <c r="F35" s="29"/>
    </row>
    <row r="36" spans="1:6" ht="11.25">
      <c r="A36" s="27"/>
      <c r="F36" s="29"/>
    </row>
    <row r="37" spans="1:6" ht="11.25">
      <c r="A37" s="27"/>
      <c r="B37" s="40" t="s">
        <v>154</v>
      </c>
      <c r="D37" s="28" t="s">
        <v>126</v>
      </c>
      <c r="E37" s="28" t="s">
        <v>127</v>
      </c>
      <c r="F37" s="29"/>
    </row>
    <row r="38" spans="1:6" s="37" customFormat="1" ht="11.25">
      <c r="A38" s="32"/>
      <c r="B38" s="33" t="s">
        <v>155</v>
      </c>
      <c r="C38" s="34">
        <v>131</v>
      </c>
      <c r="D38" s="35">
        <v>10.14</v>
      </c>
      <c r="E38" s="35">
        <v>13.01</v>
      </c>
      <c r="F38" s="36"/>
    </row>
    <row r="39" spans="1:6" ht="11.25">
      <c r="A39" s="27"/>
      <c r="B39" s="38" t="s">
        <v>156</v>
      </c>
      <c r="D39" s="39">
        <v>12.7</v>
      </c>
      <c r="E39" s="39">
        <v>15.44</v>
      </c>
      <c r="F39" s="29"/>
    </row>
    <row r="40" spans="1:6" ht="11.25">
      <c r="A40" s="27"/>
      <c r="B40" s="38" t="s">
        <v>157</v>
      </c>
      <c r="D40" s="39">
        <v>12.23</v>
      </c>
      <c r="E40" s="39">
        <v>18.34</v>
      </c>
      <c r="F40" s="29"/>
    </row>
    <row r="41" spans="1:6" ht="11.25">
      <c r="A41" s="27"/>
      <c r="D41" s="39"/>
      <c r="E41" s="39"/>
      <c r="F41" s="29"/>
    </row>
    <row r="42" spans="1:6" ht="11.25">
      <c r="A42" s="27"/>
      <c r="B42" s="40" t="s">
        <v>158</v>
      </c>
      <c r="D42" s="28" t="s">
        <v>126</v>
      </c>
      <c r="E42" s="28" t="s">
        <v>127</v>
      </c>
      <c r="F42" s="29"/>
    </row>
    <row r="43" spans="1:6" s="37" customFormat="1" ht="11.25">
      <c r="A43" s="32"/>
      <c r="B43" s="33" t="s">
        <v>159</v>
      </c>
      <c r="C43" s="34">
        <v>325</v>
      </c>
      <c r="D43" s="35">
        <v>10.14</v>
      </c>
      <c r="E43" s="35">
        <v>13.01</v>
      </c>
      <c r="F43" s="36"/>
    </row>
    <row r="44" spans="1:6" ht="11.25">
      <c r="A44" s="27"/>
      <c r="B44" s="38" t="s">
        <v>160</v>
      </c>
      <c r="D44" s="39">
        <v>12.96</v>
      </c>
      <c r="E44" s="39">
        <v>15.78</v>
      </c>
      <c r="F44" s="29"/>
    </row>
    <row r="45" spans="1:6" ht="11.25">
      <c r="A45" s="27"/>
      <c r="B45" s="38" t="s">
        <v>161</v>
      </c>
      <c r="D45" s="39">
        <v>12.23</v>
      </c>
      <c r="E45" s="39">
        <v>18.34</v>
      </c>
      <c r="F45" s="29"/>
    </row>
    <row r="46" spans="1:6" ht="11.25">
      <c r="A46" s="27"/>
      <c r="D46" s="39"/>
      <c r="E46" s="39"/>
      <c r="F46" s="29"/>
    </row>
    <row r="47" spans="1:6" ht="11.25">
      <c r="A47" s="27"/>
      <c r="B47" s="38" t="s">
        <v>162</v>
      </c>
      <c r="C47" s="166">
        <f>SUM(C4:C44)</f>
        <v>1941</v>
      </c>
      <c r="F47" s="29"/>
    </row>
    <row r="48" spans="1:6" ht="4.5" customHeight="1">
      <c r="A48" s="41"/>
      <c r="B48" s="40"/>
      <c r="C48" s="42"/>
      <c r="D48" s="40"/>
      <c r="E48" s="40"/>
      <c r="F48" s="43"/>
    </row>
    <row r="50" spans="1:7" ht="11.25" customHeight="1">
      <c r="A50" s="179" t="s">
        <v>249</v>
      </c>
      <c r="B50" s="179"/>
      <c r="C50" s="179"/>
      <c r="D50" s="179"/>
      <c r="E50" s="179"/>
      <c r="F50" s="179"/>
      <c r="G50" s="45"/>
    </row>
    <row r="51" spans="1:7" ht="16.5" customHeight="1">
      <c r="A51" s="179"/>
      <c r="B51" s="179"/>
      <c r="C51" s="179"/>
      <c r="D51" s="179"/>
      <c r="E51" s="179"/>
      <c r="F51" s="179"/>
      <c r="G51" s="45"/>
    </row>
    <row r="52" spans="1:7" ht="3" customHeight="1">
      <c r="A52" s="44"/>
      <c r="B52" s="44"/>
      <c r="C52" s="44"/>
      <c r="D52" s="44"/>
      <c r="E52" s="44"/>
      <c r="F52" s="44"/>
      <c r="G52" s="45"/>
    </row>
    <row r="53" spans="1:6" ht="3" customHeight="1">
      <c r="A53" s="28"/>
      <c r="B53" s="28"/>
      <c r="C53" s="28"/>
      <c r="D53" s="28"/>
      <c r="E53" s="28"/>
      <c r="F53" s="28"/>
    </row>
    <row r="54" spans="1:6" ht="3.75" customHeight="1">
      <c r="A54" s="22"/>
      <c r="B54" s="23"/>
      <c r="C54" s="24"/>
      <c r="D54" s="23"/>
      <c r="E54" s="23"/>
      <c r="F54" s="25"/>
    </row>
    <row r="55" spans="1:6" s="48" customFormat="1" ht="11.25">
      <c r="A55" s="46"/>
      <c r="D55" s="150" t="s">
        <v>126</v>
      </c>
      <c r="E55" s="150" t="s">
        <v>127</v>
      </c>
      <c r="F55" s="47"/>
    </row>
    <row r="56" spans="1:6" s="149" customFormat="1" ht="11.25">
      <c r="A56" s="145"/>
      <c r="B56" s="146" t="s">
        <v>239</v>
      </c>
      <c r="C56" s="147"/>
      <c r="D56" s="151">
        <v>10.47</v>
      </c>
      <c r="E56" s="151">
        <v>13.54</v>
      </c>
      <c r="F56" s="148"/>
    </row>
    <row r="57" spans="1:6" ht="11.25">
      <c r="A57" s="27"/>
      <c r="B57" s="38" t="s">
        <v>240</v>
      </c>
      <c r="D57" s="49">
        <v>14</v>
      </c>
      <c r="E57" s="49">
        <v>17.59</v>
      </c>
      <c r="F57" s="29"/>
    </row>
    <row r="58" spans="1:6" ht="11.25">
      <c r="A58" s="27"/>
      <c r="B58" s="38" t="s">
        <v>231</v>
      </c>
      <c r="D58" s="49">
        <v>12.23</v>
      </c>
      <c r="E58" s="49">
        <v>18.34</v>
      </c>
      <c r="F58" s="29"/>
    </row>
    <row r="59" spans="1:6" ht="3.75" customHeight="1">
      <c r="A59" s="41"/>
      <c r="B59" s="40"/>
      <c r="C59" s="42"/>
      <c r="D59" s="40"/>
      <c r="E59" s="40"/>
      <c r="F59" s="43"/>
    </row>
    <row r="66" spans="2:4" ht="11.25">
      <c r="B66" s="45"/>
      <c r="C66" s="28"/>
      <c r="D66" s="28"/>
    </row>
    <row r="67" spans="3:4" ht="11.25">
      <c r="C67" s="49"/>
      <c r="D67" s="49"/>
    </row>
    <row r="68" spans="3:4" ht="11.25">
      <c r="C68" s="49"/>
      <c r="D68" s="49"/>
    </row>
    <row r="69" spans="3:4" ht="11.25">
      <c r="C69" s="49"/>
      <c r="D69" s="49"/>
    </row>
  </sheetData>
  <mergeCells count="1">
    <mergeCell ref="A50:F51"/>
  </mergeCells>
  <printOptions horizontalCentered="1"/>
  <pageMargins left="0.75" right="0.75" top="0.9" bottom="0.75" header="0.5" footer="0.5"/>
  <pageSetup horizontalDpi="600" verticalDpi="600" orientation="portrait" r:id="rId1"/>
  <headerFooter alignWithMargins="0">
    <oddHeader>&amp;C&amp;"Arial,Bold"Table 3: Senior Custodian Wage Rates - 2005/06
Market Comparison by UC Campus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12" sqref="F12"/>
    </sheetView>
  </sheetViews>
  <sheetFormatPr defaultColWidth="9.140625" defaultRowHeight="12.75"/>
  <cols>
    <col min="1" max="1" width="2.00390625" style="56" customWidth="1"/>
    <col min="2" max="2" width="23.57421875" style="56" customWidth="1"/>
    <col min="3" max="5" width="14.57421875" style="62" customWidth="1"/>
    <col min="7" max="16384" width="9.140625" style="56" customWidth="1"/>
  </cols>
  <sheetData>
    <row r="1" spans="1:8" s="51" customFormat="1" ht="63" customHeight="1">
      <c r="A1" s="136"/>
      <c r="B1" s="152"/>
      <c r="C1" s="153" t="s">
        <v>184</v>
      </c>
      <c r="D1" s="153" t="s">
        <v>183</v>
      </c>
      <c r="E1" s="154" t="s">
        <v>182</v>
      </c>
      <c r="G1" s="50"/>
      <c r="H1" s="50"/>
    </row>
    <row r="2" spans="1:8" s="51" customFormat="1" ht="15" customHeight="1">
      <c r="A2" s="155"/>
      <c r="B2" s="52" t="s">
        <v>164</v>
      </c>
      <c r="C2" s="53"/>
      <c r="D2" s="53"/>
      <c r="E2" s="156"/>
      <c r="G2" s="50"/>
      <c r="H2" s="50"/>
    </row>
    <row r="3" spans="1:5" ht="12.75">
      <c r="A3" s="157"/>
      <c r="B3" s="54" t="s">
        <v>165</v>
      </c>
      <c r="C3" s="55">
        <v>10.33</v>
      </c>
      <c r="D3" s="55">
        <v>12.23</v>
      </c>
      <c r="E3" s="158">
        <v>14.89</v>
      </c>
    </row>
    <row r="4" spans="1:5" ht="12.75">
      <c r="A4" s="157"/>
      <c r="B4" s="54" t="s">
        <v>166</v>
      </c>
      <c r="C4" s="55">
        <v>13.52</v>
      </c>
      <c r="D4" s="55">
        <v>18.34</v>
      </c>
      <c r="E4" s="158">
        <v>20.77</v>
      </c>
    </row>
    <row r="5" spans="1:5" ht="12.75">
      <c r="A5" s="157"/>
      <c r="B5" s="54"/>
      <c r="C5" s="57"/>
      <c r="D5" s="57"/>
      <c r="E5" s="159"/>
    </row>
    <row r="6" spans="1:5" ht="12.75">
      <c r="A6" s="157"/>
      <c r="B6" s="52" t="s">
        <v>167</v>
      </c>
      <c r="C6" s="57"/>
      <c r="D6" s="57"/>
      <c r="E6" s="159"/>
    </row>
    <row r="7" spans="1:5" ht="22.5">
      <c r="A7" s="157"/>
      <c r="B7" s="54" t="s">
        <v>168</v>
      </c>
      <c r="C7" s="58">
        <v>11.89</v>
      </c>
      <c r="D7" s="58">
        <v>15</v>
      </c>
      <c r="E7" s="160">
        <v>0</v>
      </c>
    </row>
    <row r="8" spans="1:5" ht="12.75">
      <c r="A8" s="157"/>
      <c r="B8" s="54" t="s">
        <v>169</v>
      </c>
      <c r="C8" s="57" t="s">
        <v>185</v>
      </c>
      <c r="D8" s="57" t="s">
        <v>185</v>
      </c>
      <c r="E8" s="159" t="s">
        <v>185</v>
      </c>
    </row>
    <row r="9" spans="1:5" ht="12.75">
      <c r="A9" s="157"/>
      <c r="B9" s="54" t="s">
        <v>170</v>
      </c>
      <c r="C9" s="57" t="s">
        <v>185</v>
      </c>
      <c r="D9" s="57" t="s">
        <v>185</v>
      </c>
      <c r="E9" s="159" t="s">
        <v>186</v>
      </c>
    </row>
    <row r="10" spans="1:5" ht="12.75">
      <c r="A10" s="157"/>
      <c r="B10" s="54"/>
      <c r="C10" s="57"/>
      <c r="D10" s="57"/>
      <c r="E10" s="159"/>
    </row>
    <row r="11" spans="1:5" ht="12.75">
      <c r="A11" s="157"/>
      <c r="B11" s="52" t="s">
        <v>171</v>
      </c>
      <c r="C11" s="57"/>
      <c r="D11" s="57"/>
      <c r="E11" s="159"/>
    </row>
    <row r="12" spans="1:5" ht="12.75">
      <c r="A12" s="157"/>
      <c r="B12" s="54" t="s">
        <v>172</v>
      </c>
      <c r="C12" s="57" t="s">
        <v>185</v>
      </c>
      <c r="D12" s="57" t="s">
        <v>185</v>
      </c>
      <c r="E12" s="159" t="s">
        <v>185</v>
      </c>
    </row>
    <row r="13" spans="1:5" ht="12.75">
      <c r="A13" s="157"/>
      <c r="B13" s="54" t="s">
        <v>173</v>
      </c>
      <c r="C13" s="57" t="s">
        <v>185</v>
      </c>
      <c r="D13" s="57" t="s">
        <v>185</v>
      </c>
      <c r="E13" s="159" t="s">
        <v>185</v>
      </c>
    </row>
    <row r="14" spans="1:5" ht="12.75">
      <c r="A14" s="157"/>
      <c r="B14" s="54"/>
      <c r="C14" s="57"/>
      <c r="D14" s="57"/>
      <c r="E14" s="159"/>
    </row>
    <row r="15" spans="1:5" ht="12.75">
      <c r="A15" s="157"/>
      <c r="B15" s="52" t="s">
        <v>241</v>
      </c>
      <c r="C15" s="57"/>
      <c r="D15" s="57"/>
      <c r="E15" s="159"/>
    </row>
    <row r="16" spans="1:5" ht="12.75">
      <c r="A16" s="157"/>
      <c r="B16" s="54" t="s">
        <v>174</v>
      </c>
      <c r="C16" s="59">
        <v>13</v>
      </c>
      <c r="D16" s="59">
        <v>8</v>
      </c>
      <c r="E16" s="161">
        <v>11</v>
      </c>
    </row>
    <row r="17" spans="1:5" ht="12.75">
      <c r="A17" s="157"/>
      <c r="B17" s="54" t="s">
        <v>175</v>
      </c>
      <c r="C17" s="59" t="s">
        <v>177</v>
      </c>
      <c r="D17" s="60" t="s">
        <v>187</v>
      </c>
      <c r="E17" s="161" t="s">
        <v>176</v>
      </c>
    </row>
    <row r="18" spans="1:5" ht="12.75">
      <c r="A18" s="157"/>
      <c r="B18" s="54" t="s">
        <v>178</v>
      </c>
      <c r="C18" s="59">
        <v>8</v>
      </c>
      <c r="D18" s="31">
        <v>12</v>
      </c>
      <c r="E18" s="161">
        <v>8</v>
      </c>
    </row>
    <row r="19" spans="1:5" ht="12.75">
      <c r="A19" s="157"/>
      <c r="B19" s="54"/>
      <c r="C19" s="57"/>
      <c r="D19" s="57"/>
      <c r="E19" s="159"/>
    </row>
    <row r="20" spans="1:5" ht="12.75">
      <c r="A20" s="157"/>
      <c r="B20" s="52" t="s">
        <v>179</v>
      </c>
      <c r="C20" s="57"/>
      <c r="D20" s="57"/>
      <c r="E20" s="159"/>
    </row>
    <row r="21" spans="1:5" ht="12.75">
      <c r="A21" s="157"/>
      <c r="B21" s="54" t="s">
        <v>180</v>
      </c>
      <c r="C21" s="57" t="s">
        <v>188</v>
      </c>
      <c r="D21" s="57" t="s">
        <v>188</v>
      </c>
      <c r="E21" s="159" t="s">
        <v>188</v>
      </c>
    </row>
    <row r="22" spans="1:5" ht="22.5">
      <c r="A22" s="157"/>
      <c r="B22" s="54" t="s">
        <v>181</v>
      </c>
      <c r="C22" s="57" t="s">
        <v>189</v>
      </c>
      <c r="D22" s="57" t="s">
        <v>188</v>
      </c>
      <c r="E22" s="159" t="s">
        <v>188</v>
      </c>
    </row>
    <row r="23" spans="1:5" ht="13.5" thickBot="1">
      <c r="A23" s="162"/>
      <c r="B23" s="163"/>
      <c r="C23" s="164"/>
      <c r="D23" s="164"/>
      <c r="E23" s="165"/>
    </row>
    <row r="24" spans="3:5" ht="12.75">
      <c r="C24" s="61"/>
      <c r="D24" s="61"/>
      <c r="E24" s="61"/>
    </row>
    <row r="25" spans="3:5" ht="12.75">
      <c r="C25" s="61"/>
      <c r="D25" s="61"/>
      <c r="E25" s="61"/>
    </row>
    <row r="26" spans="3:5" ht="12.75">
      <c r="C26" s="61"/>
      <c r="D26" s="61"/>
      <c r="E26" s="61"/>
    </row>
    <row r="27" spans="3:5" ht="12.75">
      <c r="C27" s="61"/>
      <c r="D27" s="61"/>
      <c r="E27" s="61"/>
    </row>
    <row r="28" spans="3:5" ht="12.75">
      <c r="C28" s="61"/>
      <c r="D28" s="61"/>
      <c r="E28" s="61"/>
    </row>
    <row r="29" spans="3:5" ht="12.75">
      <c r="C29" s="61"/>
      <c r="D29" s="61"/>
      <c r="E29" s="61"/>
    </row>
    <row r="30" spans="3:5" ht="12.75">
      <c r="C30" s="61"/>
      <c r="D30" s="61"/>
      <c r="E30" s="61"/>
    </row>
    <row r="31" spans="3:5" ht="12.75">
      <c r="C31" s="61"/>
      <c r="D31" s="61"/>
      <c r="E31" s="61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&amp;C&amp;"Arial,Bold"Table 5: Comparison of Benefit Levels at UC Davis,
CSU Sacramento, and Los Rios Community College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afscme</dc:creator>
  <cp:keywords/>
  <dc:description/>
  <cp:lastModifiedBy>afscme</cp:lastModifiedBy>
  <cp:lastPrinted>2006-02-02T01:07:42Z</cp:lastPrinted>
  <dcterms:created xsi:type="dcterms:W3CDTF">2005-11-21T22:35:44Z</dcterms:created>
  <dcterms:modified xsi:type="dcterms:W3CDTF">2006-02-02T01:20:35Z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-1563988075</vt:i4>
  </property>
  <property fmtid="{D5CDD505-2E9C-101B-9397-08002B2CF9AE}" pid="3" name="_EmailSubject">
    <vt:lpwstr>website......</vt:lpwstr>
  </property>
  <property fmtid="{D5CDD505-2E9C-101B-9397-08002B2CF9AE}" pid="4" name="_AuthorEmail">
    <vt:lpwstr>fraider@afscme3299.org</vt:lpwstr>
  </property>
  <property fmtid="{D5CDD505-2E9C-101B-9397-08002B2CF9AE}" pid="5" name="_AuthorEmailDisplayName">
    <vt:lpwstr>Faith Raider</vt:lpwstr>
  </property>
  <property fmtid="{D5CDD505-2E9C-101B-9397-08002B2CF9AE}" pid="6" name="_PreviousAdHocReviewCycleID">
    <vt:i4>-607275395</vt:i4>
  </property>
</Properties>
</file>